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C2992C65-6B1B-40B1-8977-56BA45FB23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F10" i="1"/>
  <c r="G14" i="1"/>
  <c r="F14" i="1"/>
  <c r="G17" i="1"/>
  <c r="F17" i="1"/>
  <c r="F25" i="1"/>
  <c r="D21" i="1" l="1"/>
  <c r="D20" i="1"/>
  <c r="D14" i="1" l="1"/>
  <c r="E21" i="1" l="1"/>
  <c r="G16" i="1" l="1"/>
  <c r="F16" i="1"/>
  <c r="E17" i="1"/>
  <c r="E25" i="1"/>
  <c r="E26" i="1"/>
  <c r="E24" i="1"/>
  <c r="G12" i="1"/>
  <c r="B14" i="1"/>
  <c r="E34" i="1"/>
  <c r="E33" i="1"/>
  <c r="B33" i="1"/>
  <c r="B30" i="1" s="1"/>
  <c r="E32" i="1"/>
  <c r="G30" i="1"/>
  <c r="F30" i="1"/>
  <c r="D30" i="1"/>
  <c r="C30" i="1"/>
  <c r="B28" i="1"/>
  <c r="E27" i="1"/>
  <c r="B27" i="1"/>
  <c r="B26" i="1"/>
  <c r="B25" i="1"/>
  <c r="B24" i="1"/>
  <c r="E23" i="1"/>
  <c r="B23" i="1"/>
  <c r="E22" i="1"/>
  <c r="B22" i="1"/>
  <c r="B21" i="1"/>
  <c r="E20" i="1"/>
  <c r="B20" i="1"/>
  <c r="E19" i="1"/>
  <c r="B19" i="1"/>
  <c r="B18" i="1"/>
  <c r="B17" i="1"/>
  <c r="D16" i="1"/>
  <c r="C16" i="1"/>
  <c r="E15" i="1"/>
  <c r="B15" i="1"/>
  <c r="F12" i="1"/>
  <c r="C12" i="1"/>
  <c r="E11" i="1"/>
  <c r="B11" i="1"/>
  <c r="E10" i="1"/>
  <c r="B10" i="1"/>
  <c r="E9" i="1"/>
  <c r="B9" i="1"/>
  <c r="D8" i="1"/>
  <c r="C8" i="1"/>
  <c r="E16" i="1" l="1"/>
  <c r="D12" i="1"/>
  <c r="B12" i="1" s="1"/>
  <c r="C6" i="1"/>
  <c r="C35" i="1" s="1"/>
  <c r="E30" i="1"/>
  <c r="B16" i="1"/>
  <c r="E14" i="1"/>
  <c r="E12" i="1"/>
  <c r="B8" i="1"/>
  <c r="G8" i="1"/>
  <c r="G6" i="1" s="1"/>
  <c r="G35" i="1" s="1"/>
  <c r="F8" i="1"/>
  <c r="F6" i="1" s="1"/>
  <c r="F35" i="1" s="1"/>
  <c r="D6" i="1" l="1"/>
  <c r="D35" i="1" s="1"/>
  <c r="E8" i="1"/>
  <c r="E6" i="1" s="1"/>
  <c r="E35" i="1" s="1"/>
  <c r="B6" i="1"/>
  <c r="B35" i="1" s="1"/>
</calcChain>
</file>

<file path=xl/sharedStrings.xml><?xml version="1.0" encoding="utf-8"?>
<sst xmlns="http://schemas.openxmlformats.org/spreadsheetml/2006/main" count="43" uniqueCount="37">
  <si>
    <t>C. Bugetul acţiunilor/activităţilor din cadrul programului/programelor federaţiei pe anul 2021</t>
  </si>
  <si>
    <t>Realizari 2020( lei )</t>
  </si>
  <si>
    <t>Propuneri 2021 ( lei )</t>
  </si>
  <si>
    <t>Total</t>
  </si>
  <si>
    <t>Programe, subprograme, categorii de cheltuieli</t>
  </si>
  <si>
    <t>din care</t>
  </si>
  <si>
    <t>din 
bugetul
MTS</t>
  </si>
  <si>
    <t>din venituri proprii ale federatiei</t>
  </si>
  <si>
    <t>din 
bugetul
 MTS</t>
  </si>
  <si>
    <t>A.Programul "Promovarea sportului de performanta " - total,</t>
  </si>
  <si>
    <t xml:space="preserve">din care: buget de stat </t>
  </si>
  <si>
    <t>din care:</t>
  </si>
  <si>
    <t xml:space="preserve">■  cheltuieli cu organizarea </t>
  </si>
  <si>
    <t>■  premii (medalii,diplome,tricouri etc.)</t>
  </si>
  <si>
    <t>■  cheltuieli de participare / organizare competiţii sportive internaţionale (transport internaţional/intern, cazare, diurnă/masă, alte cheltuieli prevăzute de lege)</t>
  </si>
  <si>
    <t xml:space="preserve">■  premii (altele decât cele acordate de către MTS şi COSR) </t>
  </si>
  <si>
    <t>■ cazare, masă, transport, susţinătoare de efort şi medicamente</t>
  </si>
  <si>
    <t>■  cercetare ştiinţifică</t>
  </si>
  <si>
    <t>■  alte cheltuieli (se va specifica natura acestora)</t>
  </si>
  <si>
    <t>VII Cheltuieli pentru control doping</t>
  </si>
  <si>
    <t xml:space="preserve">VIII Cheltuieli de participare la congrese, conferinţe internaţionale şi altele asemenea </t>
  </si>
  <si>
    <t>VIII Cheltuieli realizare cursuri de perfectionare a antrenorilor</t>
  </si>
  <si>
    <t>X. Cheltuieli pentru activităţi de pregătire, organizare/participare competiţii pentru juniori mici</t>
  </si>
  <si>
    <t>XI. Cheltuieli pentru activităţi de pregătire, organizare/participare competiţii pentru copii sub 9 ani</t>
  </si>
  <si>
    <t>XII. Cheltuieli pentru indemnizaţii sportive juniori I, tineret</t>
  </si>
  <si>
    <t xml:space="preserve">XIII Cheltuieli cu persoanele cu nevoi speciale </t>
  </si>
  <si>
    <t>B. Programul "Intretinerea, functionarea si dezvoltarea bazei materiale sportive – total,</t>
  </si>
  <si>
    <t>1. Cheltuieli de întreţinere şi funcţionare a bunurilor imobile primite de către federațiile sportive naționale în folosință gratuită din domeniul public/privat al statului și/sau din domeniul public/privat local, sau care se află în proprietatea privată a federației sportive naționale</t>
  </si>
  <si>
    <t>2. Cheltuieli de capital de natura investitiilor respectiv de natura reparațiilor capitale pentru imobilele date în folosință gratuită din administrarea Ministerului Tineretului și Sportului către federațiile sportive naționale
materiale sportive</t>
  </si>
  <si>
    <t>TOTAL A+B</t>
  </si>
  <si>
    <r>
      <t>I</t>
    </r>
    <r>
      <rPr>
        <sz val="9"/>
        <color indexed="8"/>
        <rFont val="Times New Roman"/>
        <family val="1"/>
      </rPr>
      <t>. Subprogramul calendar sportiv national – total,</t>
    </r>
  </si>
  <si>
    <r>
      <t>II.</t>
    </r>
    <r>
      <rPr>
        <sz val="9"/>
        <color indexed="8"/>
        <rFont val="Times New Roman"/>
        <family val="1"/>
      </rPr>
      <t xml:space="preserve"> Subprogramul calendar sportiv international  ( competitii sportive internationale ) – total,</t>
    </r>
  </si>
  <si>
    <r>
      <t>III.</t>
    </r>
    <r>
      <rPr>
        <sz val="9"/>
        <color indexed="8"/>
        <rFont val="Times New Roman"/>
        <family val="1"/>
      </rPr>
      <t xml:space="preserve"> Subprogramul pregătire loturi olimpice şi/sau naţionale – total</t>
    </r>
  </si>
  <si>
    <r>
      <t xml:space="preserve">VI. </t>
    </r>
    <r>
      <rPr>
        <sz val="9"/>
        <color indexed="8"/>
        <rFont val="Times New Roman"/>
        <family val="1"/>
      </rPr>
      <t>Cheltuieli bunuri si servicii, altele decat cele prevazute la pct. I, II, III si  IV necesare desfasurarii programului, cu exceptia cheltuielilor de telefonie si a celor privind carburantii</t>
    </r>
  </si>
  <si>
    <t>VI Cletuieli pentru materiale si echipament sportiv(inclusiv echipament de reprezentare)</t>
  </si>
  <si>
    <r>
      <t>V.</t>
    </r>
    <r>
      <rPr>
        <sz val="9"/>
        <color indexed="8"/>
        <rFont val="Times New Roman"/>
        <family val="1"/>
      </rPr>
      <t xml:space="preserve"> Cheltuieli de personal aferente salariatilor care deruleaza programul, corespunzatoare unui numar de 6 posturi, total,</t>
    </r>
  </si>
  <si>
    <t>3.Cheltuieli de capital de natura activelor fixe necesare derularii programelor sportive de utilitate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</si>
</sst>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Verdana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top"/>
    </xf>
    <xf numFmtId="0" fontId="5" fillId="0" borderId="2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4" fillId="0" borderId="11" xfId="0" applyFont="1" applyBorder="1" applyAlignment="1">
      <alignment horizontal="left" wrapText="1"/>
    </xf>
    <xf numFmtId="0" fontId="5" fillId="0" borderId="4" xfId="0" applyFont="1" applyBorder="1" applyAlignment="1"/>
    <xf numFmtId="0" fontId="6" fillId="0" borderId="0" xfId="0" applyFont="1" applyBorder="1"/>
    <xf numFmtId="0" fontId="8" fillId="0" borderId="0" xfId="0" applyFont="1"/>
    <xf numFmtId="0" fontId="5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4" fillId="0" borderId="13" xfId="0" applyFont="1" applyBorder="1" applyAlignment="1">
      <alignment wrapText="1"/>
    </xf>
    <xf numFmtId="0" fontId="6" fillId="0" borderId="13" xfId="0" applyFont="1" applyBorder="1" applyAlignment="1">
      <alignment horizontal="justify"/>
    </xf>
    <xf numFmtId="0" fontId="5" fillId="0" borderId="4" xfId="0" applyFont="1" applyBorder="1" applyAlignment="1">
      <alignment wrapText="1"/>
    </xf>
    <xf numFmtId="0" fontId="7" fillId="0" borderId="11" xfId="0" applyFont="1" applyBorder="1"/>
    <xf numFmtId="0" fontId="1" fillId="0" borderId="0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vertical="center"/>
    </xf>
    <xf numFmtId="3" fontId="1" fillId="2" borderId="1" xfId="0" applyNumberFormat="1" applyFont="1" applyFill="1" applyBorder="1" applyAlignment="1">
      <alignment vertical="center"/>
    </xf>
    <xf numFmtId="3" fontId="1" fillId="2" borderId="5" xfId="0" applyNumberFormat="1" applyFont="1" applyFill="1" applyBorder="1" applyAlignment="1">
      <alignment vertical="center"/>
    </xf>
    <xf numFmtId="3" fontId="1" fillId="2" borderId="11" xfId="0" applyNumberFormat="1" applyFont="1" applyFill="1" applyBorder="1" applyAlignment="1">
      <alignment vertical="center"/>
    </xf>
    <xf numFmtId="3" fontId="2" fillId="2" borderId="11" xfId="0" applyNumberFormat="1" applyFont="1" applyFill="1" applyBorder="1" applyAlignment="1">
      <alignment vertical="center"/>
    </xf>
    <xf numFmtId="3" fontId="1" fillId="2" borderId="4" xfId="0" applyNumberFormat="1" applyFont="1" applyFill="1" applyBorder="1" applyAlignment="1">
      <alignment vertical="center"/>
    </xf>
    <xf numFmtId="3" fontId="2" fillId="2" borderId="9" xfId="0" applyNumberFormat="1" applyFont="1" applyFill="1" applyBorder="1" applyAlignment="1">
      <alignment vertical="center"/>
    </xf>
    <xf numFmtId="3" fontId="2" fillId="2" borderId="1" xfId="0" applyNumberFormat="1" applyFont="1" applyFill="1" applyBorder="1" applyAlignment="1">
      <alignment vertical="center"/>
    </xf>
    <xf numFmtId="3" fontId="1" fillId="2" borderId="12" xfId="0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" fontId="1" fillId="3" borderId="2" xfId="0" applyNumberFormat="1" applyFont="1" applyFill="1" applyBorder="1" applyAlignment="1">
      <alignment vertical="center"/>
    </xf>
    <xf numFmtId="3" fontId="1" fillId="3" borderId="1" xfId="0" applyNumberFormat="1" applyFont="1" applyFill="1" applyBorder="1" applyAlignment="1">
      <alignment vertical="center"/>
    </xf>
    <xf numFmtId="3" fontId="1" fillId="3" borderId="6" xfId="0" applyNumberFormat="1" applyFont="1" applyFill="1" applyBorder="1" applyAlignment="1">
      <alignment vertical="center"/>
    </xf>
    <xf numFmtId="3" fontId="1" fillId="3" borderId="11" xfId="0" applyNumberFormat="1" applyFont="1" applyFill="1" applyBorder="1" applyAlignment="1">
      <alignment vertical="center"/>
    </xf>
    <xf numFmtId="3" fontId="3" fillId="3" borderId="11" xfId="0" applyNumberFormat="1" applyFont="1" applyFill="1" applyBorder="1" applyAlignment="1">
      <alignment vertical="center"/>
    </xf>
    <xf numFmtId="3" fontId="2" fillId="3" borderId="11" xfId="0" applyNumberFormat="1" applyFont="1" applyFill="1" applyBorder="1" applyAlignment="1">
      <alignment vertical="center"/>
    </xf>
    <xf numFmtId="3" fontId="1" fillId="3" borderId="4" xfId="0" applyNumberFormat="1" applyFont="1" applyFill="1" applyBorder="1" applyAlignment="1">
      <alignment vertical="center"/>
    </xf>
    <xf numFmtId="3" fontId="1" fillId="3" borderId="10" xfId="0" applyNumberFormat="1" applyFont="1" applyFill="1" applyBorder="1" applyAlignment="1">
      <alignment vertical="center"/>
    </xf>
    <xf numFmtId="3" fontId="2" fillId="3" borderId="10" xfId="0" applyNumberFormat="1" applyFont="1" applyFill="1" applyBorder="1" applyAlignment="1">
      <alignment vertical="center"/>
    </xf>
    <xf numFmtId="3" fontId="2" fillId="3" borderId="3" xfId="0" applyNumberFormat="1" applyFont="1" applyFill="1" applyBorder="1" applyAlignment="1">
      <alignment vertical="center"/>
    </xf>
    <xf numFmtId="3" fontId="1" fillId="3" borderId="12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I8" sqref="I8"/>
    </sheetView>
  </sheetViews>
  <sheetFormatPr defaultRowHeight="14.4" x14ac:dyDescent="0.3"/>
  <cols>
    <col min="1" max="1" width="46.33203125" style="12" bestFit="1" customWidth="1"/>
    <col min="2" max="3" width="8.88671875" bestFit="1" customWidth="1"/>
    <col min="4" max="4" width="8.6640625" customWidth="1"/>
    <col min="5" max="5" width="8.88671875" bestFit="1" customWidth="1"/>
    <col min="6" max="6" width="8.6640625" customWidth="1"/>
    <col min="7" max="7" width="8.5546875" customWidth="1"/>
  </cols>
  <sheetData>
    <row r="1" spans="1:7" x14ac:dyDescent="0.3">
      <c r="A1" s="22" t="s">
        <v>0</v>
      </c>
      <c r="B1" s="22"/>
      <c r="C1" s="22"/>
      <c r="D1" s="22"/>
      <c r="E1" s="22"/>
      <c r="F1" s="22"/>
      <c r="G1" s="22"/>
    </row>
    <row r="2" spans="1:7" x14ac:dyDescent="0.3">
      <c r="A2" s="3"/>
      <c r="B2" s="1"/>
      <c r="C2" s="1"/>
      <c r="D2" s="1"/>
      <c r="E2" s="1"/>
      <c r="F2" s="1"/>
      <c r="G2" s="1"/>
    </row>
    <row r="3" spans="1:7" x14ac:dyDescent="0.3">
      <c r="A3" s="4"/>
      <c r="B3" s="23" t="s">
        <v>1</v>
      </c>
      <c r="C3" s="23"/>
      <c r="D3" s="23"/>
      <c r="E3" s="36" t="s">
        <v>2</v>
      </c>
      <c r="F3" s="36"/>
      <c r="G3" s="36" t="s">
        <v>3</v>
      </c>
    </row>
    <row r="4" spans="1:7" x14ac:dyDescent="0.3">
      <c r="A4" s="5" t="s">
        <v>4</v>
      </c>
      <c r="B4" s="24" t="s">
        <v>3</v>
      </c>
      <c r="C4" s="23" t="s">
        <v>5</v>
      </c>
      <c r="D4" s="23"/>
      <c r="E4" s="37" t="s">
        <v>3</v>
      </c>
      <c r="F4" s="36" t="s">
        <v>5</v>
      </c>
      <c r="G4" s="36"/>
    </row>
    <row r="5" spans="1:7" ht="39.6" x14ac:dyDescent="0.3">
      <c r="A5" s="6"/>
      <c r="B5" s="24"/>
      <c r="C5" s="25" t="s">
        <v>6</v>
      </c>
      <c r="D5" s="26" t="s">
        <v>7</v>
      </c>
      <c r="E5" s="37"/>
      <c r="F5" s="38" t="s">
        <v>8</v>
      </c>
      <c r="G5" s="39" t="s">
        <v>7</v>
      </c>
    </row>
    <row r="6" spans="1:7" x14ac:dyDescent="0.3">
      <c r="A6" s="7" t="s">
        <v>9</v>
      </c>
      <c r="B6" s="27">
        <f>B8+B12+B16+B20+B21+B22+B23+B24+B25+B26+B27+B28+B29</f>
        <v>1520386</v>
      </c>
      <c r="C6" s="27">
        <f>C8+C12+C16+C20+C21+C22+C23+C24+C25+C26+C27+C28+C29</f>
        <v>1079700</v>
      </c>
      <c r="D6" s="27">
        <f>D8+D12+D16+D20+D21+D22+D23+D24+D25+D26+D27+D28+D29</f>
        <v>440686</v>
      </c>
      <c r="E6" s="40">
        <f t="shared" ref="E6" si="0">E8+E12+E16+E20+E21+E22+E23+E24+E25+E26+E27+E28+E29</f>
        <v>1384365</v>
      </c>
      <c r="F6" s="40">
        <f>F8+F12+F16+F20+F21+F22+F23+F24+F25+F26+F27+F28+F29</f>
        <v>1131600</v>
      </c>
      <c r="G6" s="40">
        <f>G8+G12+G16+G20+G21+G22+G23+G24+G25+G26+G27+G28+G29</f>
        <v>252765</v>
      </c>
    </row>
    <row r="7" spans="1:7" x14ac:dyDescent="0.3">
      <c r="A7" s="4" t="s">
        <v>10</v>
      </c>
      <c r="B7" s="28"/>
      <c r="C7" s="28"/>
      <c r="D7" s="29"/>
      <c r="E7" s="41"/>
      <c r="F7" s="42"/>
      <c r="G7" s="41"/>
    </row>
    <row r="8" spans="1:7" x14ac:dyDescent="0.3">
      <c r="A8" s="13" t="s">
        <v>30</v>
      </c>
      <c r="B8" s="30">
        <f>SUM(C8+D8)</f>
        <v>86998</v>
      </c>
      <c r="C8" s="30">
        <f>C9+C10+C11</f>
        <v>83481</v>
      </c>
      <c r="D8" s="30">
        <f>D9+D10+D11</f>
        <v>3517</v>
      </c>
      <c r="E8" s="43">
        <f>SUM(F8:G8)</f>
        <v>203000</v>
      </c>
      <c r="F8" s="43">
        <f>SUM(F9:F11)</f>
        <v>175000</v>
      </c>
      <c r="G8" s="43">
        <f>SUM(G9:G11)</f>
        <v>28000</v>
      </c>
    </row>
    <row r="9" spans="1:7" x14ac:dyDescent="0.3">
      <c r="A9" s="14" t="s">
        <v>11</v>
      </c>
      <c r="B9" s="31">
        <f>SUM(C9:D9)</f>
        <v>0</v>
      </c>
      <c r="C9" s="31">
        <v>0</v>
      </c>
      <c r="D9" s="31">
        <v>0</v>
      </c>
      <c r="E9" s="43">
        <f>SUM(F9:G9)</f>
        <v>0</v>
      </c>
      <c r="F9" s="44"/>
      <c r="G9" s="44"/>
    </row>
    <row r="10" spans="1:7" x14ac:dyDescent="0.3">
      <c r="A10" s="15" t="s">
        <v>12</v>
      </c>
      <c r="B10" s="31">
        <f>SUM(C10:D10)</f>
        <v>86998</v>
      </c>
      <c r="C10" s="31">
        <v>83481</v>
      </c>
      <c r="D10" s="31">
        <v>3517</v>
      </c>
      <c r="E10" s="43">
        <f>SUM(F10:G10)</f>
        <v>203000</v>
      </c>
      <c r="F10" s="45">
        <f>25000+35000+35000+44000+36000</f>
        <v>175000</v>
      </c>
      <c r="G10" s="45">
        <f>18000+10000</f>
        <v>28000</v>
      </c>
    </row>
    <row r="11" spans="1:7" x14ac:dyDescent="0.3">
      <c r="A11" s="16" t="s">
        <v>13</v>
      </c>
      <c r="B11" s="31">
        <f>SUM(C11:D11)</f>
        <v>0</v>
      </c>
      <c r="C11" s="31">
        <v>0</v>
      </c>
      <c r="D11" s="31">
        <v>0</v>
      </c>
      <c r="E11" s="43">
        <f>SUM(F11:G11)</f>
        <v>0</v>
      </c>
      <c r="F11" s="45">
        <v>0</v>
      </c>
      <c r="G11" s="45">
        <v>0</v>
      </c>
    </row>
    <row r="12" spans="1:7" ht="24.6" x14ac:dyDescent="0.3">
      <c r="A12" s="17" t="s">
        <v>31</v>
      </c>
      <c r="B12" s="30">
        <f>SUM(C12:D12)</f>
        <v>603380</v>
      </c>
      <c r="C12" s="30">
        <f>C14+C15</f>
        <v>429000</v>
      </c>
      <c r="D12" s="30">
        <f>D14+D15</f>
        <v>174380</v>
      </c>
      <c r="E12" s="43">
        <f>SUM(F12:G12)</f>
        <v>598600</v>
      </c>
      <c r="F12" s="43">
        <f>SUM(F13:F15)</f>
        <v>542000</v>
      </c>
      <c r="G12" s="43">
        <f>SUM(G14:G15)</f>
        <v>56600</v>
      </c>
    </row>
    <row r="13" spans="1:7" x14ac:dyDescent="0.3">
      <c r="A13" s="14" t="s">
        <v>11</v>
      </c>
      <c r="B13" s="31"/>
      <c r="C13" s="30"/>
      <c r="D13" s="30"/>
      <c r="E13" s="43"/>
      <c r="F13" s="45"/>
      <c r="G13" s="45"/>
    </row>
    <row r="14" spans="1:7" ht="36.6" x14ac:dyDescent="0.3">
      <c r="A14" s="15" t="s">
        <v>14</v>
      </c>
      <c r="B14" s="31">
        <f>SUM(C14:D14)</f>
        <v>603380</v>
      </c>
      <c r="C14" s="31">
        <v>429000</v>
      </c>
      <c r="D14" s="31">
        <f>52503+121877</f>
        <v>174380</v>
      </c>
      <c r="E14" s="43">
        <f>SUM(F14:G14)</f>
        <v>598600</v>
      </c>
      <c r="F14" s="45">
        <f>189000+61000+2500+72000+100000+2500+95000+20000</f>
        <v>542000</v>
      </c>
      <c r="G14" s="45">
        <f>4000+7000+8500+8500+7000+21600</f>
        <v>56600</v>
      </c>
    </row>
    <row r="15" spans="1:7" x14ac:dyDescent="0.3">
      <c r="A15" s="15" t="s">
        <v>15</v>
      </c>
      <c r="B15" s="31">
        <f>SUM(C15:D15)</f>
        <v>0</v>
      </c>
      <c r="C15" s="31">
        <v>0</v>
      </c>
      <c r="D15" s="31">
        <v>0</v>
      </c>
      <c r="E15" s="43">
        <f>SUM(F15:G15)</f>
        <v>0</v>
      </c>
      <c r="F15" s="45"/>
      <c r="G15" s="45">
        <v>0</v>
      </c>
    </row>
    <row r="16" spans="1:7" x14ac:dyDescent="0.3">
      <c r="A16" s="17" t="s">
        <v>32</v>
      </c>
      <c r="B16" s="30">
        <f>SUM(C16:D16)</f>
        <v>39000</v>
      </c>
      <c r="C16" s="30">
        <f>SUM(C17:C19)</f>
        <v>39000</v>
      </c>
      <c r="D16" s="30">
        <f>SUM(D17:D19)</f>
        <v>0</v>
      </c>
      <c r="E16" s="43">
        <f>SUM(E17:E19)</f>
        <v>113000</v>
      </c>
      <c r="F16" s="43">
        <f>SUM(F17:F19)</f>
        <v>105000</v>
      </c>
      <c r="G16" s="43">
        <f>SUM(G17:G19)</f>
        <v>8000</v>
      </c>
    </row>
    <row r="17" spans="1:7" x14ac:dyDescent="0.3">
      <c r="A17" s="15" t="s">
        <v>16</v>
      </c>
      <c r="B17" s="31">
        <f t="shared" ref="B17:B19" si="1">SUM(C17:D17)</f>
        <v>39000</v>
      </c>
      <c r="C17" s="31">
        <v>39000</v>
      </c>
      <c r="D17" s="31">
        <v>0</v>
      </c>
      <c r="E17" s="43">
        <f t="shared" ref="E17" si="2">SUM(F17:G17)</f>
        <v>113000</v>
      </c>
      <c r="F17" s="44">
        <f>35000+35000+35000</f>
        <v>105000</v>
      </c>
      <c r="G17" s="44">
        <f>2500+3000+2500</f>
        <v>8000</v>
      </c>
    </row>
    <row r="18" spans="1:7" x14ac:dyDescent="0.3">
      <c r="A18" s="16" t="s">
        <v>17</v>
      </c>
      <c r="B18" s="31">
        <f t="shared" si="1"/>
        <v>0</v>
      </c>
      <c r="C18" s="31">
        <v>0</v>
      </c>
      <c r="D18" s="31">
        <v>0</v>
      </c>
      <c r="E18" s="43">
        <v>0</v>
      </c>
      <c r="F18" s="44">
        <v>0</v>
      </c>
      <c r="G18" s="44">
        <v>0</v>
      </c>
    </row>
    <row r="19" spans="1:7" x14ac:dyDescent="0.3">
      <c r="A19" s="16" t="s">
        <v>18</v>
      </c>
      <c r="B19" s="31">
        <f t="shared" si="1"/>
        <v>0</v>
      </c>
      <c r="C19" s="31">
        <v>0</v>
      </c>
      <c r="D19" s="31">
        <v>0</v>
      </c>
      <c r="E19" s="43">
        <f t="shared" ref="E19:E26" si="3">SUM(F19:G19)</f>
        <v>0</v>
      </c>
      <c r="F19" s="45">
        <v>0</v>
      </c>
      <c r="G19" s="45">
        <v>0</v>
      </c>
    </row>
    <row r="20" spans="1:7" ht="24.6" x14ac:dyDescent="0.3">
      <c r="A20" s="17" t="s">
        <v>35</v>
      </c>
      <c r="B20" s="30">
        <f>C20+D20</f>
        <v>292173</v>
      </c>
      <c r="C20" s="30">
        <v>131589</v>
      </c>
      <c r="D20" s="30">
        <f>157055+3529</f>
        <v>160584</v>
      </c>
      <c r="E20" s="43">
        <f t="shared" si="3"/>
        <v>262965</v>
      </c>
      <c r="F20" s="43">
        <v>127800</v>
      </c>
      <c r="G20" s="43">
        <v>135165</v>
      </c>
    </row>
    <row r="21" spans="1:7" ht="36.6" x14ac:dyDescent="0.3">
      <c r="A21" s="17" t="s">
        <v>33</v>
      </c>
      <c r="B21" s="30">
        <f>SUM(C21:D21)</f>
        <v>159250</v>
      </c>
      <c r="C21" s="30">
        <v>59593</v>
      </c>
      <c r="D21" s="30">
        <f>36414+1558+172+57603+3910</f>
        <v>99657</v>
      </c>
      <c r="E21" s="43">
        <f t="shared" si="3"/>
        <v>85800</v>
      </c>
      <c r="F21" s="43">
        <v>65800</v>
      </c>
      <c r="G21" s="43">
        <v>20000</v>
      </c>
    </row>
    <row r="22" spans="1:7" ht="24.6" x14ac:dyDescent="0.3">
      <c r="A22" s="18" t="s">
        <v>34</v>
      </c>
      <c r="B22" s="31">
        <f t="shared" ref="B22:B28" si="4">SUM(C22:D22)</f>
        <v>283427</v>
      </c>
      <c r="C22" s="31">
        <v>283427</v>
      </c>
      <c r="D22" s="31">
        <v>0</v>
      </c>
      <c r="E22" s="43">
        <f t="shared" si="3"/>
        <v>0</v>
      </c>
      <c r="F22" s="45">
        <v>0</v>
      </c>
      <c r="G22" s="45">
        <v>0</v>
      </c>
    </row>
    <row r="23" spans="1:7" x14ac:dyDescent="0.3">
      <c r="A23" s="18" t="s">
        <v>19</v>
      </c>
      <c r="B23" s="31">
        <f t="shared" si="4"/>
        <v>35000</v>
      </c>
      <c r="C23" s="31">
        <v>35000</v>
      </c>
      <c r="D23" s="31">
        <v>0</v>
      </c>
      <c r="E23" s="43">
        <f t="shared" si="3"/>
        <v>50000</v>
      </c>
      <c r="F23" s="45">
        <v>50000</v>
      </c>
      <c r="G23" s="45">
        <v>0</v>
      </c>
    </row>
    <row r="24" spans="1:7" ht="24.6" x14ac:dyDescent="0.3">
      <c r="A24" s="19" t="s">
        <v>20</v>
      </c>
      <c r="B24" s="31">
        <f t="shared" si="4"/>
        <v>13658</v>
      </c>
      <c r="C24" s="31">
        <v>11110</v>
      </c>
      <c r="D24" s="31">
        <v>2548</v>
      </c>
      <c r="E24" s="43">
        <f t="shared" si="3"/>
        <v>27000</v>
      </c>
      <c r="F24" s="45">
        <v>25000</v>
      </c>
      <c r="G24" s="45">
        <v>2000</v>
      </c>
    </row>
    <row r="25" spans="1:7" x14ac:dyDescent="0.3">
      <c r="A25" s="18" t="s">
        <v>21</v>
      </c>
      <c r="B25" s="31">
        <f t="shared" si="4"/>
        <v>7500</v>
      </c>
      <c r="C25" s="31">
        <v>7500</v>
      </c>
      <c r="D25" s="31">
        <v>0</v>
      </c>
      <c r="E25" s="43">
        <f t="shared" si="3"/>
        <v>33000</v>
      </c>
      <c r="F25" s="45">
        <f>30000</f>
        <v>30000</v>
      </c>
      <c r="G25" s="45">
        <v>3000</v>
      </c>
    </row>
    <row r="26" spans="1:7" ht="24.6" x14ac:dyDescent="0.3">
      <c r="A26" s="18" t="s">
        <v>22</v>
      </c>
      <c r="B26" s="31">
        <f t="shared" si="4"/>
        <v>0</v>
      </c>
      <c r="C26" s="31">
        <v>0</v>
      </c>
      <c r="D26" s="31">
        <v>0</v>
      </c>
      <c r="E26" s="43">
        <f t="shared" si="3"/>
        <v>5500</v>
      </c>
      <c r="F26" s="45">
        <v>5500</v>
      </c>
      <c r="G26" s="45">
        <v>0</v>
      </c>
    </row>
    <row r="27" spans="1:7" ht="24.6" x14ac:dyDescent="0.3">
      <c r="A27" s="18" t="s">
        <v>23</v>
      </c>
      <c r="B27" s="31">
        <f t="shared" si="4"/>
        <v>0</v>
      </c>
      <c r="C27" s="31">
        <v>0</v>
      </c>
      <c r="D27" s="31">
        <v>0</v>
      </c>
      <c r="E27" s="43">
        <f>SUM(F27:G27)</f>
        <v>5500</v>
      </c>
      <c r="F27" s="45">
        <v>5500</v>
      </c>
      <c r="G27" s="45">
        <v>0</v>
      </c>
    </row>
    <row r="28" spans="1:7" x14ac:dyDescent="0.3">
      <c r="A28" s="15" t="s">
        <v>24</v>
      </c>
      <c r="B28" s="31">
        <f t="shared" si="4"/>
        <v>0</v>
      </c>
      <c r="C28" s="31">
        <v>0</v>
      </c>
      <c r="D28" s="31">
        <v>0</v>
      </c>
      <c r="E28" s="43">
        <v>0</v>
      </c>
      <c r="F28" s="45">
        <v>0</v>
      </c>
      <c r="G28" s="45">
        <v>0</v>
      </c>
    </row>
    <row r="29" spans="1:7" x14ac:dyDescent="0.3">
      <c r="A29" s="21" t="s">
        <v>25</v>
      </c>
      <c r="B29" s="31">
        <v>0</v>
      </c>
      <c r="C29" s="31">
        <v>0</v>
      </c>
      <c r="D29" s="31">
        <v>0</v>
      </c>
      <c r="E29" s="43">
        <v>0</v>
      </c>
      <c r="F29" s="45">
        <v>0</v>
      </c>
      <c r="G29" s="45">
        <v>0</v>
      </c>
    </row>
    <row r="30" spans="1:7" ht="24" x14ac:dyDescent="0.3">
      <c r="A30" s="20" t="s">
        <v>26</v>
      </c>
      <c r="B30" s="32">
        <f>SUM(B32:B34)</f>
        <v>0</v>
      </c>
      <c r="C30" s="32">
        <f>SUM(C32:C34)</f>
        <v>0</v>
      </c>
      <c r="D30" s="32">
        <f>SUM(D32:D34)</f>
        <v>0</v>
      </c>
      <c r="E30" s="46">
        <f t="shared" ref="E30:G30" si="5">SUM(E32:E34)</f>
        <v>0</v>
      </c>
      <c r="F30" s="46">
        <f t="shared" si="5"/>
        <v>0</v>
      </c>
      <c r="G30" s="46">
        <f t="shared" si="5"/>
        <v>0</v>
      </c>
    </row>
    <row r="31" spans="1:7" x14ac:dyDescent="0.3">
      <c r="A31" s="4" t="s">
        <v>11</v>
      </c>
      <c r="B31" s="28"/>
      <c r="C31" s="33"/>
      <c r="D31" s="34"/>
      <c r="E31" s="47"/>
      <c r="F31" s="48"/>
      <c r="G31" s="49"/>
    </row>
    <row r="32" spans="1:7" ht="60.6" x14ac:dyDescent="0.3">
      <c r="A32" s="9" t="s">
        <v>27</v>
      </c>
      <c r="B32" s="31">
        <v>0</v>
      </c>
      <c r="C32" s="31">
        <v>0</v>
      </c>
      <c r="D32" s="31">
        <v>0</v>
      </c>
      <c r="E32" s="43">
        <f>SUM(F32:G32)</f>
        <v>0</v>
      </c>
      <c r="F32" s="45">
        <v>0</v>
      </c>
      <c r="G32" s="45">
        <v>0</v>
      </c>
    </row>
    <row r="33" spans="1:7" ht="60.6" x14ac:dyDescent="0.3">
      <c r="A33" s="8" t="s">
        <v>28</v>
      </c>
      <c r="B33" s="31">
        <f>SUM(C33:D33)</f>
        <v>0</v>
      </c>
      <c r="C33" s="31">
        <v>0</v>
      </c>
      <c r="D33" s="31">
        <v>0</v>
      </c>
      <c r="E33" s="43">
        <f>SUM(F33:G33)</f>
        <v>0</v>
      </c>
      <c r="F33" s="45">
        <v>0</v>
      </c>
      <c r="G33" s="45">
        <v>0</v>
      </c>
    </row>
    <row r="34" spans="1:7" ht="24.6" x14ac:dyDescent="0.3">
      <c r="A34" s="8" t="s">
        <v>36</v>
      </c>
      <c r="B34" s="31">
        <v>0</v>
      </c>
      <c r="C34" s="31">
        <v>0</v>
      </c>
      <c r="D34" s="31">
        <v>0</v>
      </c>
      <c r="E34" s="43">
        <f>SUM(F34:G34)</f>
        <v>0</v>
      </c>
      <c r="F34" s="45">
        <v>0</v>
      </c>
      <c r="G34" s="45">
        <v>0</v>
      </c>
    </row>
    <row r="35" spans="1:7" x14ac:dyDescent="0.3">
      <c r="A35" s="10" t="s">
        <v>29</v>
      </c>
      <c r="B35" s="32">
        <f>B30+B6</f>
        <v>1520386</v>
      </c>
      <c r="C35" s="32">
        <f>C30+C6</f>
        <v>1079700</v>
      </c>
      <c r="D35" s="35">
        <f>D30+D6</f>
        <v>440686</v>
      </c>
      <c r="E35" s="50">
        <f t="shared" ref="E35:G35" si="6">E30+E6</f>
        <v>1384365</v>
      </c>
      <c r="F35" s="50">
        <f t="shared" si="6"/>
        <v>1131600</v>
      </c>
      <c r="G35" s="50">
        <f t="shared" si="6"/>
        <v>252765</v>
      </c>
    </row>
    <row r="36" spans="1:7" x14ac:dyDescent="0.3">
      <c r="A36" s="11"/>
      <c r="B36" s="2"/>
      <c r="C36" s="2"/>
      <c r="D36" s="2"/>
      <c r="E36" s="2"/>
      <c r="F36" s="2"/>
      <c r="G36" s="2"/>
    </row>
  </sheetData>
  <mergeCells count="7">
    <mergeCell ref="A1:G1"/>
    <mergeCell ref="B3:D3"/>
    <mergeCell ref="E3:G3"/>
    <mergeCell ref="B4:B5"/>
    <mergeCell ref="C4:D4"/>
    <mergeCell ref="E4:E5"/>
    <mergeCell ref="F4:G4"/>
  </mergeCells>
  <pageMargins left="0.25" right="0.25" top="0.75" bottom="0" header="0.3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EA1168DB1194A9195DA0C1C1E7504" ma:contentTypeVersion="13" ma:contentTypeDescription="Creați un document nou." ma:contentTypeScope="" ma:versionID="a400de35a847bc47e8c0da1d1d2a145e">
  <xsd:schema xmlns:xsd="http://www.w3.org/2001/XMLSchema" xmlns:xs="http://www.w3.org/2001/XMLSchema" xmlns:p="http://schemas.microsoft.com/office/2006/metadata/properties" xmlns:ns2="45e4ac74-9f7c-428d-ab02-a958126a76ad" xmlns:ns3="58afa615-3e53-4bb3-aefa-a50d64e48c28" targetNamespace="http://schemas.microsoft.com/office/2006/metadata/properties" ma:root="true" ma:fieldsID="536004f77108eb699bba2b0550ae468c" ns2:_="" ns3:_="">
    <xsd:import namespace="45e4ac74-9f7c-428d-ab02-a958126a76ad"/>
    <xsd:import namespace="58afa615-3e53-4bb3-aefa-a50d64e48c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4ac74-9f7c-428d-ab02-a958126a7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chete imagine" ma:readOnly="false" ma:fieldId="{5cf76f15-5ced-4ddc-b409-7134ff3c332f}" ma:taxonomyMulti="true" ma:sspId="763d8834-a55e-4203-841c-ec0ca6d344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afa615-3e53-4bb3-aefa-a50d64e48c2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2d10c88-6626-4e86-a0f8-0e5293c95cc2}" ma:internalName="TaxCatchAll" ma:showField="CatchAllData" ma:web="58afa615-3e53-4bb3-aefa-a50d64e48c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 de conținut"/>
        <xsd:element ref="dc:title" minOccurs="0" maxOccurs="1" ma:index="4" ma:displayName="Titlu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afa615-3e53-4bb3-aefa-a50d64e48c28" xsi:nil="true"/>
    <lcf76f155ced4ddcb4097134ff3c332f xmlns="45e4ac74-9f7c-428d-ab02-a958126a76a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C06612-106F-44EB-9AA9-F81BF63370CE}"/>
</file>

<file path=customXml/itemProps2.xml><?xml version="1.0" encoding="utf-8"?>
<ds:datastoreItem xmlns:ds="http://schemas.openxmlformats.org/officeDocument/2006/customXml" ds:itemID="{194A44A4-4613-4951-A083-7056081FFCAE}"/>
</file>

<file path=customXml/itemProps3.xml><?xml version="1.0" encoding="utf-8"?>
<ds:datastoreItem xmlns:ds="http://schemas.openxmlformats.org/officeDocument/2006/customXml" ds:itemID="{31069A5C-0FA5-467A-A682-64F38A2014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2022-01-12T10:40:10Z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0x010100C29EA1168DB1194A9195DA0C1C1E7504</vt:lpwstr>
  </property>
</Properties>
</file>