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D:\FRCF\1. Contract de finantare 2024\"/>
    </mc:Choice>
  </mc:AlternateContent>
  <xr:revisionPtr revIDLastSave="0" documentId="8_{5A457659-66C3-422E-A763-8D56C567FC3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</sheets>
  <definedNames>
    <definedName name="_Hlk90493732" localSheetId="0">Sheet1!$B$81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30" i="1" l="1"/>
  <c r="T71" i="1"/>
  <c r="T72" i="1"/>
  <c r="T73" i="1"/>
  <c r="T74" i="1"/>
  <c r="T75" i="1"/>
  <c r="T76" i="1"/>
  <c r="T77" i="1"/>
  <c r="T78" i="1"/>
  <c r="T79" i="1"/>
  <c r="T80" i="1"/>
  <c r="T81" i="1"/>
  <c r="T70" i="1"/>
  <c r="T86" i="1" s="1"/>
  <c r="I77" i="1" l="1"/>
  <c r="I27" i="1" l="1"/>
  <c r="J81" i="1" l="1"/>
  <c r="I12" i="1"/>
  <c r="E53" i="1"/>
  <c r="E58" i="1"/>
  <c r="E59" i="1"/>
  <c r="E56" i="1"/>
  <c r="E35" i="1"/>
  <c r="F69" i="1"/>
  <c r="C69" i="1"/>
  <c r="F68" i="1"/>
  <c r="F67" i="1" s="1"/>
  <c r="C68" i="1"/>
  <c r="J67" i="1"/>
  <c r="I67" i="1"/>
  <c r="H67" i="1"/>
  <c r="G67" i="1"/>
  <c r="E67" i="1"/>
  <c r="D67" i="1"/>
  <c r="F66" i="1"/>
  <c r="C66" i="1"/>
  <c r="F65" i="1"/>
  <c r="C65" i="1"/>
  <c r="J64" i="1"/>
  <c r="I64" i="1"/>
  <c r="H64" i="1"/>
  <c r="G64" i="1"/>
  <c r="E64" i="1"/>
  <c r="D64" i="1"/>
  <c r="F63" i="1"/>
  <c r="C63" i="1"/>
  <c r="F62" i="1"/>
  <c r="C62" i="1"/>
  <c r="J61" i="1"/>
  <c r="I61" i="1"/>
  <c r="H61" i="1"/>
  <c r="G61" i="1"/>
  <c r="D61" i="1"/>
  <c r="E32" i="1"/>
  <c r="E19" i="1"/>
  <c r="D19" i="1"/>
  <c r="D18" i="1" s="1"/>
  <c r="E25" i="1"/>
  <c r="D25" i="1"/>
  <c r="E22" i="1"/>
  <c r="E73" i="1"/>
  <c r="C78" i="1"/>
  <c r="C77" i="1" s="1"/>
  <c r="E77" i="1"/>
  <c r="D77" i="1"/>
  <c r="C74" i="1"/>
  <c r="C73" i="1" s="1"/>
  <c r="D73" i="1"/>
  <c r="C64" i="1" l="1"/>
  <c r="F64" i="1"/>
  <c r="C67" i="1"/>
  <c r="C61" i="1"/>
  <c r="F61" i="1"/>
  <c r="E61" i="1"/>
  <c r="E70" i="1"/>
  <c r="D70" i="1"/>
  <c r="F29" i="1"/>
  <c r="C29" i="1"/>
  <c r="F28" i="1"/>
  <c r="C28" i="1"/>
  <c r="J27" i="1"/>
  <c r="H27" i="1"/>
  <c r="G27" i="1"/>
  <c r="E27" i="1"/>
  <c r="D27" i="1"/>
  <c r="F26" i="1"/>
  <c r="C26" i="1"/>
  <c r="F25" i="1"/>
  <c r="C25" i="1"/>
  <c r="J24" i="1"/>
  <c r="I24" i="1"/>
  <c r="H24" i="1"/>
  <c r="G24" i="1"/>
  <c r="E24" i="1"/>
  <c r="D24" i="1"/>
  <c r="F23" i="1"/>
  <c r="C23" i="1"/>
  <c r="F22" i="1"/>
  <c r="C22" i="1"/>
  <c r="J21" i="1"/>
  <c r="I21" i="1"/>
  <c r="H21" i="1"/>
  <c r="G21" i="1"/>
  <c r="E21" i="1"/>
  <c r="D21" i="1"/>
  <c r="F20" i="1"/>
  <c r="C20" i="1"/>
  <c r="F19" i="1"/>
  <c r="C19" i="1"/>
  <c r="I18" i="1"/>
  <c r="H18" i="1"/>
  <c r="G18" i="1"/>
  <c r="E18" i="1"/>
  <c r="F17" i="1"/>
  <c r="C17" i="1"/>
  <c r="F16" i="1"/>
  <c r="C16" i="1"/>
  <c r="J15" i="1"/>
  <c r="I15" i="1"/>
  <c r="H15" i="1"/>
  <c r="G15" i="1"/>
  <c r="E15" i="1"/>
  <c r="D15" i="1"/>
  <c r="F14" i="1"/>
  <c r="C14" i="1"/>
  <c r="F13" i="1"/>
  <c r="C13" i="1"/>
  <c r="C12" i="1" s="1"/>
  <c r="J12" i="1"/>
  <c r="H12" i="1"/>
  <c r="G12" i="1"/>
  <c r="E12" i="1"/>
  <c r="D12" i="1"/>
  <c r="F89" i="1"/>
  <c r="F90" i="1"/>
  <c r="C90" i="1"/>
  <c r="C82" i="1"/>
  <c r="C83" i="1"/>
  <c r="C84" i="1"/>
  <c r="C85" i="1"/>
  <c r="C86" i="1"/>
  <c r="C87" i="1"/>
  <c r="C88" i="1"/>
  <c r="C89" i="1"/>
  <c r="C81" i="1"/>
  <c r="C41" i="1"/>
  <c r="F60" i="1"/>
  <c r="C60" i="1"/>
  <c r="F59" i="1"/>
  <c r="C59" i="1"/>
  <c r="J58" i="1"/>
  <c r="I58" i="1"/>
  <c r="H58" i="1"/>
  <c r="G58" i="1"/>
  <c r="D58" i="1"/>
  <c r="F45" i="1"/>
  <c r="C45" i="1"/>
  <c r="F44" i="1"/>
  <c r="C44" i="1"/>
  <c r="J43" i="1"/>
  <c r="I43" i="1"/>
  <c r="H43" i="1"/>
  <c r="G43" i="1"/>
  <c r="E43" i="1"/>
  <c r="D43" i="1"/>
  <c r="G7" i="1"/>
  <c r="C57" i="1"/>
  <c r="C56" i="1"/>
  <c r="E55" i="1"/>
  <c r="D55" i="1"/>
  <c r="C54" i="1"/>
  <c r="C53" i="1"/>
  <c r="E52" i="1"/>
  <c r="D52" i="1"/>
  <c r="C51" i="1"/>
  <c r="C50" i="1"/>
  <c r="E49" i="1"/>
  <c r="D49" i="1"/>
  <c r="C48" i="1"/>
  <c r="C46" i="1" s="1"/>
  <c r="E46" i="1"/>
  <c r="C42" i="1"/>
  <c r="E40" i="1"/>
  <c r="C39" i="1"/>
  <c r="C38" i="1"/>
  <c r="E37" i="1"/>
  <c r="D37" i="1"/>
  <c r="C36" i="1"/>
  <c r="C35" i="1"/>
  <c r="E34" i="1"/>
  <c r="D34" i="1"/>
  <c r="C33" i="1"/>
  <c r="C32" i="1"/>
  <c r="E31" i="1"/>
  <c r="D31" i="1"/>
  <c r="F88" i="1"/>
  <c r="F87" i="1"/>
  <c r="F86" i="1"/>
  <c r="F85" i="1"/>
  <c r="F84" i="1"/>
  <c r="F83" i="1"/>
  <c r="F82" i="1"/>
  <c r="F81" i="1"/>
  <c r="F79" i="1"/>
  <c r="F78" i="1"/>
  <c r="H77" i="1"/>
  <c r="G77" i="1"/>
  <c r="J73" i="1"/>
  <c r="I73" i="1"/>
  <c r="F75" i="1"/>
  <c r="F74" i="1"/>
  <c r="H73" i="1"/>
  <c r="G73" i="1"/>
  <c r="F57" i="1"/>
  <c r="F56" i="1"/>
  <c r="I55" i="1"/>
  <c r="H55" i="1"/>
  <c r="G55" i="1"/>
  <c r="F54" i="1"/>
  <c r="F53" i="1"/>
  <c r="J52" i="1"/>
  <c r="I52" i="1"/>
  <c r="H52" i="1"/>
  <c r="G52" i="1"/>
  <c r="F51" i="1"/>
  <c r="F50" i="1"/>
  <c r="J49" i="1"/>
  <c r="I49" i="1"/>
  <c r="H49" i="1"/>
  <c r="G49" i="1"/>
  <c r="F48" i="1"/>
  <c r="F47" i="1"/>
  <c r="J46" i="1"/>
  <c r="I46" i="1"/>
  <c r="H46" i="1"/>
  <c r="G46" i="1"/>
  <c r="F42" i="1"/>
  <c r="F39" i="1"/>
  <c r="F36" i="1"/>
  <c r="F41" i="1"/>
  <c r="J40" i="1"/>
  <c r="I40" i="1"/>
  <c r="H40" i="1"/>
  <c r="G40" i="1"/>
  <c r="F38" i="1"/>
  <c r="J37" i="1"/>
  <c r="I37" i="1"/>
  <c r="H37" i="1"/>
  <c r="G37" i="1"/>
  <c r="F35" i="1"/>
  <c r="J34" i="1"/>
  <c r="I34" i="1"/>
  <c r="H34" i="1"/>
  <c r="G34" i="1"/>
  <c r="F33" i="1"/>
  <c r="F32" i="1"/>
  <c r="J31" i="1"/>
  <c r="I31" i="1"/>
  <c r="H31" i="1"/>
  <c r="G31" i="1"/>
  <c r="C11" i="1"/>
  <c r="F11" i="1"/>
  <c r="F10" i="1"/>
  <c r="J9" i="1"/>
  <c r="E9" i="1"/>
  <c r="G9" i="1"/>
  <c r="H9" i="1"/>
  <c r="I9" i="1"/>
  <c r="F18" i="1" l="1"/>
  <c r="F21" i="1"/>
  <c r="J70" i="1"/>
  <c r="E30" i="1"/>
  <c r="J30" i="1"/>
  <c r="C70" i="1"/>
  <c r="C15" i="1"/>
  <c r="C27" i="1"/>
  <c r="E8" i="1"/>
  <c r="C43" i="1"/>
  <c r="F27" i="1"/>
  <c r="C24" i="1"/>
  <c r="C18" i="1"/>
  <c r="F12" i="1"/>
  <c r="I8" i="1"/>
  <c r="J8" i="1"/>
  <c r="F15" i="1"/>
  <c r="C31" i="1"/>
  <c r="C21" i="1"/>
  <c r="F24" i="1"/>
  <c r="C10" i="1"/>
  <c r="C9" i="1" s="1"/>
  <c r="F43" i="1"/>
  <c r="C58" i="1"/>
  <c r="F58" i="1"/>
  <c r="D40" i="1"/>
  <c r="C55" i="1"/>
  <c r="C49" i="1"/>
  <c r="C40" i="1"/>
  <c r="D9" i="1"/>
  <c r="D8" i="1" s="1"/>
  <c r="C34" i="1"/>
  <c r="C37" i="1"/>
  <c r="C52" i="1"/>
  <c r="D46" i="1"/>
  <c r="F73" i="1"/>
  <c r="F77" i="1"/>
  <c r="F49" i="1"/>
  <c r="F55" i="1"/>
  <c r="F46" i="1"/>
  <c r="F52" i="1"/>
  <c r="F37" i="1"/>
  <c r="F31" i="1"/>
  <c r="F40" i="1"/>
  <c r="F34" i="1"/>
  <c r="F9" i="1"/>
  <c r="D30" i="1" l="1"/>
  <c r="I7" i="1"/>
  <c r="M2" i="1" s="1"/>
  <c r="M4" i="1" s="1"/>
  <c r="F30" i="1"/>
  <c r="C30" i="1"/>
  <c r="E7" i="1"/>
  <c r="J7" i="1"/>
  <c r="F8" i="1"/>
  <c r="F70" i="1"/>
  <c r="D7" i="1" l="1"/>
  <c r="C7" i="1" s="1"/>
  <c r="C8" i="1"/>
  <c r="F7" i="1"/>
</calcChain>
</file>

<file path=xl/sharedStrings.xml><?xml version="1.0" encoding="utf-8"?>
<sst xmlns="http://schemas.openxmlformats.org/spreadsheetml/2006/main" count="105" uniqueCount="64">
  <si>
    <t xml:space="preserve">C. Bugetul acţiunilor/activităţilor din cadrul programului/sub programelor federaţiei </t>
  </si>
  <si>
    <t>Programe, subprograme, categorii de cheltuieli</t>
  </si>
  <si>
    <t>Total</t>
  </si>
  <si>
    <t xml:space="preserve">Din bugetul Ministerului Sportului </t>
  </si>
  <si>
    <t>Din venituri proprii ale federaţiei</t>
  </si>
  <si>
    <r>
      <t xml:space="preserve">A. Programul „Promovarea sportului de performanţă” – total, </t>
    </r>
    <r>
      <rPr>
        <sz val="10"/>
        <color theme="1"/>
        <rFont val="Trebuchet MS"/>
        <family val="2"/>
        <charset val="238"/>
      </rPr>
      <t>din care : buget de stat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</si>
  <si>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Trebuchet MS"/>
        <family val="2"/>
        <charset val="238"/>
      </rPr>
      <t xml:space="preserve">cheltuieli cu organizarea ;transport ,cazare,masa 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</si>
  <si>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Trebuchet MS"/>
        <family val="2"/>
        <charset val="238"/>
      </rPr>
      <t>premii (medalii, diplome, tricouri, etc.)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</si>
  <si>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Trebuchet MS"/>
        <family val="2"/>
        <charset val="238"/>
      </rPr>
      <t>cheltuieli cu organizarea ;transport ,cazare,masa</t>
    </r>
  </si>
  <si>
    <r>
      <t xml:space="preserve">II. </t>
    </r>
    <r>
      <rPr>
        <sz val="10"/>
        <color theme="1"/>
        <rFont val="Trebuchet MS"/>
        <family val="2"/>
        <charset val="238"/>
      </rPr>
      <t>Subprogramul calendar sportiv internaţional (competiţii sportive internaţionale) – total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</si>
  <si>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Trebuchet MS"/>
        <family val="2"/>
        <charset val="238"/>
      </rPr>
      <t xml:space="preserve">     cheltuieli de participare / organizare competiţii sportive internaţionale (transport internaţional/intern, cazare, diurnă/masă, alte cheltuieli prevăzute de lege)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</si>
  <si>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Trebuchet MS"/>
        <family val="2"/>
        <charset val="238"/>
      </rPr>
      <t xml:space="preserve">     premii (altele decât cele acordate de către MS şi COSR)</t>
    </r>
  </si>
  <si>
    <r>
      <t xml:space="preserve">III. </t>
    </r>
    <r>
      <rPr>
        <sz val="10"/>
        <color theme="1"/>
        <rFont val="Trebuchet MS"/>
        <family val="2"/>
        <charset val="238"/>
      </rPr>
      <t>Subprogramul pregătire loturi olimpice şi/sau naţionale – total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</si>
  <si>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b/>
        <sz val="10"/>
        <color theme="1"/>
        <rFont val="Trebuchet MS"/>
        <family val="2"/>
        <charset val="238"/>
      </rPr>
      <t>Acțiune 1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</si>
  <si>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Trebuchet MS"/>
        <family val="2"/>
        <charset val="238"/>
      </rPr>
      <t>cazare, masă, transport, susţinătoare de efort şi medicamente</t>
    </r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</si>
  <si>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Trebuchet MS"/>
        <family val="2"/>
        <charset val="238"/>
      </rPr>
      <t>cercetare ştiinţifică</t>
    </r>
  </si>
  <si>
    <r>
      <t xml:space="preserve">V. </t>
    </r>
    <r>
      <rPr>
        <sz val="10"/>
        <color theme="1"/>
        <rFont val="Trebuchet MS"/>
        <family val="2"/>
        <charset val="238"/>
      </rPr>
      <t>Cheltuieli bunuri şi servicii, altele decât cele prevăzute la pct. I, II, III şi IV necesare desfăşurării programului, cu excepţia cheltuielilor de telefonie şi a celor privind carburanţii</t>
    </r>
  </si>
  <si>
    <r>
      <t>VII</t>
    </r>
    <r>
      <rPr>
        <sz val="10"/>
        <color theme="1"/>
        <rFont val="Trebuchet MS"/>
        <family val="2"/>
        <charset val="238"/>
      </rPr>
      <t>. Cheltuieli pentru control doping</t>
    </r>
  </si>
  <si>
    <r>
      <t>VIII</t>
    </r>
    <r>
      <rPr>
        <sz val="10"/>
        <color theme="1"/>
        <rFont val="Trebuchet MS"/>
        <family val="2"/>
        <charset val="238"/>
      </rPr>
      <t>. Cheltuieli de participare la congrese, conferinţe internaţionale şi altele asemenea</t>
    </r>
  </si>
  <si>
    <r>
      <t>IX</t>
    </r>
    <r>
      <rPr>
        <sz val="10"/>
        <color theme="1"/>
        <rFont val="Trebuchet MS"/>
        <family val="2"/>
        <charset val="238"/>
      </rPr>
      <t>. Cheltuieli realizare cursuri de perfecţionare a antrenorilor</t>
    </r>
  </si>
  <si>
    <r>
      <t>X</t>
    </r>
    <r>
      <rPr>
        <sz val="10"/>
        <color theme="1"/>
        <rFont val="Trebuchet MS"/>
        <family val="2"/>
        <charset val="238"/>
      </rPr>
      <t>. Cheltuieli pentru activităţi de pregătire, organizare/participare competiţii pentru juniori mici</t>
    </r>
  </si>
  <si>
    <r>
      <t>XI</t>
    </r>
    <r>
      <rPr>
        <sz val="10"/>
        <color theme="1"/>
        <rFont val="Trebuchet MS"/>
        <family val="2"/>
        <charset val="238"/>
      </rPr>
      <t>. Cheltuieli pentru acțiuni de pregătire, organizare/participare competiţii pentru copii sub 9 ani</t>
    </r>
  </si>
  <si>
    <r>
      <t>XII</t>
    </r>
    <r>
      <rPr>
        <sz val="10"/>
        <color theme="1"/>
        <rFont val="Trebuchet MS"/>
        <family val="2"/>
        <charset val="238"/>
      </rPr>
      <t>. Cheltuieli pentru indemnizaţii sportive juniori I, tineret</t>
    </r>
  </si>
  <si>
    <r>
      <t>XIII</t>
    </r>
    <r>
      <rPr>
        <sz val="10"/>
        <color theme="1"/>
        <rFont val="Trebuchet MS"/>
        <family val="2"/>
        <charset val="238"/>
      </rPr>
      <t xml:space="preserve"> Cheltuieli cu persoanele cu dizabilitati </t>
    </r>
  </si>
  <si>
    <t>B. Programul „Întreţinerea și funcţionarea bazei materiale sportive” – total, din care :</t>
  </si>
  <si>
    <t>1. Cheltuieli de întreţinere şi funcţionare a bunurilor imobile primite de către federațiile sportive naționale în folosință gratuită din domeniul public/privat al statului și/sau din domeniul public/privat local, sau care se află în proprietatea privată a federației sportive naționale</t>
  </si>
  <si>
    <r>
      <t>·</t>
    </r>
    <r>
      <rPr>
        <sz val="7"/>
        <color theme="1"/>
        <rFont val="Times New Roman"/>
        <family val="1"/>
        <charset val="238"/>
      </rPr>
      <t xml:space="preserve">        </t>
    </r>
    <r>
      <rPr>
        <sz val="10"/>
        <color theme="1"/>
        <rFont val="Trebuchet MS"/>
        <family val="2"/>
        <charset val="238"/>
      </rPr>
      <t>alte cheltuieli (chirie sala,ctr activitate sportiva, si altele )</t>
    </r>
  </si>
  <si>
    <r>
      <t>VI</t>
    </r>
    <r>
      <rPr>
        <sz val="10"/>
        <color theme="1"/>
        <rFont val="Trebuchet MS"/>
        <family val="2"/>
        <charset val="238"/>
      </rPr>
      <t xml:space="preserve">. Cheltuieli pentru materiale şi </t>
    </r>
    <r>
      <rPr>
        <b/>
        <sz val="10"/>
        <color theme="1"/>
        <rFont val="Trebuchet MS"/>
        <family val="2"/>
        <charset val="238"/>
      </rPr>
      <t>echipament sportiv (inclusiv echipament de reprezentare)</t>
    </r>
  </si>
  <si>
    <t>Propuneri  2023   lei)</t>
  </si>
  <si>
    <t>Realizări 2022  (lei)</t>
  </si>
  <si>
    <t>Campionat Naţional – Etapă de Zonă – ZONA Muntenia</t>
  </si>
  <si>
    <t>Campionat Naţional – Etapă de Zonă – ZONA Transilvania</t>
  </si>
  <si>
    <t>Campionat Naţional – Etapă de Zonă – ZONA Moldova</t>
  </si>
  <si>
    <t>Cupa Romaniei la Culturism si Fitness + Cupa Universitara – toate categoriile de varsta Cluj Napoca</t>
  </si>
  <si>
    <t>Campionatul Naţional Fitness - Miss &amp; Mister Fitness – toate categoriile de varsta- Constanta</t>
  </si>
  <si>
    <t>Campionatul Naţional de culturism si fitness (toate categoriile de varsta)- Sibiu</t>
  </si>
  <si>
    <t>Campionatul Naţional Culturism – Cupa Federatiei– toate categoriile de varsta- Oradea</t>
  </si>
  <si>
    <t>Campionat Balcanic de Culturism şi Fitness, Juniori, Seniori, Masters- Skopje, Macedonia de Nord</t>
  </si>
  <si>
    <t>Campionat European de Culturism şi Fitness -  Juniori, Seniori, Masters- Santa Susanna, Spania</t>
  </si>
  <si>
    <t>IFBB Diamond Cup Tiger Classic -  Juniori, Seniori, Masters(seniori)-Bucuresti</t>
  </si>
  <si>
    <t>Campionat European de Fit Model -  toate categoriile de varsta- Tallinn, Estonia</t>
  </si>
  <si>
    <t>Campionat Mondial de Fitness -  Cadeti- Cacak, Serbia</t>
  </si>
  <si>
    <t>Romaian International Grand Prix -  toate categoriile de varsta- Sibiu, jud Sibiu</t>
  </si>
  <si>
    <t>Campionat Mondial de Fit Model -  toate categoriile de varsta</t>
  </si>
  <si>
    <t>Campionat Mondial Culturism si Fitness – Masters (seniori) si Juniori- Cacak, Serbia</t>
  </si>
  <si>
    <t>Lotul naţional de culturism si fitness juniori, seniori, masters (seniori)- Sangeorz de Mures</t>
  </si>
  <si>
    <t>Lotul naţional de culturism si fitness juniori, seniori si master (seniori) Sangeorz de Mures</t>
  </si>
  <si>
    <r>
      <t xml:space="preserve">IV. </t>
    </r>
    <r>
      <rPr>
        <sz val="10"/>
        <color rgb="FF000000"/>
        <rFont val="Trebuchet MS"/>
        <family val="2"/>
        <charset val="238"/>
      </rPr>
      <t>Cheltuieli aferente posturilor care deruleaza programul ,corespunzatoare unui numar de posturi ..........5......ce  pot fi finantate  de la bugetul de stat</t>
    </r>
  </si>
  <si>
    <t xml:space="preserve">Diamond Cup -Malta </t>
  </si>
  <si>
    <t xml:space="preserve">Mister Univers </t>
  </si>
  <si>
    <t xml:space="preserve">Conta - 37.180, Achizitii - 14.400, birotica - 10.000, notar AGA - 5000, Lia  Manoiu 4000 lei, Audit - 6000 lei , Publicare bilant in Monitor Oficial - 600, site 36.000 lei, 2400 lei gazduire site </t>
  </si>
  <si>
    <t xml:space="preserve">Campionat Mondial de Fitness – chalenge </t>
  </si>
  <si>
    <t xml:space="preserve">Campionat Mondial Culturism si Fitness– Seniori -Arabia Saudita </t>
  </si>
  <si>
    <t>Arnold clasic/ Mister Olimpia  Las Vegas</t>
  </si>
  <si>
    <t>conta</t>
  </si>
  <si>
    <t>richard</t>
  </si>
  <si>
    <t>birotica</t>
  </si>
  <si>
    <t>lia</t>
  </si>
  <si>
    <t>audit</t>
  </si>
  <si>
    <t>site</t>
  </si>
  <si>
    <t>TOTAL</t>
  </si>
  <si>
    <t xml:space="preserve">PRIMIT ANS </t>
  </si>
  <si>
    <r>
      <t>I.</t>
    </r>
    <r>
      <rPr>
        <b/>
        <sz val="7"/>
        <color theme="1"/>
        <rFont val="Times New Roman"/>
        <family val="1"/>
        <charset val="238"/>
      </rPr>
      <t> </t>
    </r>
    <r>
      <rPr>
        <sz val="10"/>
        <color theme="1"/>
        <rFont val="Trebuchet MS"/>
        <family val="2"/>
        <charset val="238"/>
      </rPr>
      <t>Subprogramul calendar sportiv naţional – total</t>
    </r>
  </si>
  <si>
    <t>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</si>
</sst>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0"/>
      <color theme="1"/>
      <name val="Trebuchet MS"/>
      <family val="2"/>
      <charset val="238"/>
    </font>
    <font>
      <sz val="10"/>
      <color theme="1"/>
      <name val="Trebuchet MS"/>
      <family val="2"/>
      <charset val="238"/>
    </font>
    <font>
      <sz val="10"/>
      <color rgb="FF70AD47"/>
      <name val="Trebuchet MS"/>
      <family val="2"/>
      <charset val="238"/>
    </font>
    <font>
      <sz val="10"/>
      <color rgb="FF000000"/>
      <name val="Trebuchet MS"/>
      <family val="2"/>
      <charset val="238"/>
    </font>
    <font>
      <b/>
      <sz val="7"/>
      <color theme="1"/>
      <name val="Times New Roman"/>
      <family val="1"/>
      <charset val="238"/>
    </font>
    <font>
      <sz val="10"/>
      <color theme="1"/>
      <name val="Symbol"/>
      <family val="1"/>
      <charset val="2"/>
    </font>
    <font>
      <sz val="7"/>
      <color theme="1"/>
      <name val="Times New Roman"/>
      <family val="1"/>
      <charset val="238"/>
    </font>
    <font>
      <b/>
      <sz val="10"/>
      <color rgb="FF000000"/>
      <name val="Trebuchet MS"/>
      <family val="2"/>
      <charset val="238"/>
    </font>
    <font>
      <b/>
      <sz val="10"/>
      <color theme="1"/>
      <name val="Times New Roman"/>
      <family val="1"/>
      <charset val="238"/>
    </font>
    <font>
      <b/>
      <sz val="12"/>
      <color rgb="FF00000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sz val="10"/>
      <name val="Trebuchet MS"/>
      <family val="2"/>
      <charset val="238"/>
    </font>
    <font>
      <b/>
      <sz val="10"/>
      <name val="Trebuchet MS"/>
      <family val="2"/>
      <charset val="238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4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6" fillId="0" borderId="13" xfId="0" applyFont="1" applyBorder="1" applyAlignment="1">
      <alignment horizontal="left" vertical="center" wrapText="1" indent="5"/>
    </xf>
    <xf numFmtId="0" fontId="6" fillId="0" borderId="10" xfId="0" applyFont="1" applyBorder="1" applyAlignment="1">
      <alignment horizontal="left" vertical="center" wrapText="1" indent="5"/>
    </xf>
    <xf numFmtId="0" fontId="1" fillId="0" borderId="10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33" xfId="0" applyFont="1" applyBorder="1" applyAlignment="1">
      <alignment vertical="center" wrapText="1"/>
    </xf>
    <xf numFmtId="0" fontId="9" fillId="0" borderId="13" xfId="0" applyFont="1" applyBorder="1" applyAlignment="1">
      <alignment horizontal="left" vertical="center" wrapText="1" indent="5"/>
    </xf>
    <xf numFmtId="0" fontId="10" fillId="0" borderId="0" xfId="0" applyFont="1" applyAlignment="1">
      <alignment wrapText="1"/>
    </xf>
    <xf numFmtId="0" fontId="11" fillId="0" borderId="0" xfId="0" applyFont="1" applyAlignment="1">
      <alignment horizontal="justify" vertical="center"/>
    </xf>
    <xf numFmtId="0" fontId="12" fillId="0" borderId="23" xfId="0" applyFont="1" applyBorder="1" applyAlignment="1">
      <alignment wrapText="1"/>
    </xf>
    <xf numFmtId="0" fontId="9" fillId="0" borderId="13" xfId="0" applyFont="1" applyBorder="1" applyAlignment="1">
      <alignment horizontal="left" vertical="center" wrapText="1"/>
    </xf>
    <xf numFmtId="0" fontId="10" fillId="0" borderId="23" xfId="0" applyFont="1" applyBorder="1" applyAlignment="1">
      <alignment horizontal="justify" vertical="center"/>
    </xf>
    <xf numFmtId="0" fontId="1" fillId="0" borderId="41" xfId="0" applyFont="1" applyBorder="1" applyAlignment="1">
      <alignment vertical="center" wrapText="1"/>
    </xf>
    <xf numFmtId="0" fontId="0" fillId="0" borderId="25" xfId="0" applyBorder="1"/>
    <xf numFmtId="3" fontId="13" fillId="0" borderId="36" xfId="0" applyNumberFormat="1" applyFont="1" applyBorder="1" applyAlignment="1">
      <alignment vertical="center" wrapText="1"/>
    </xf>
    <xf numFmtId="3" fontId="13" fillId="0" borderId="6" xfId="0" applyNumberFormat="1" applyFont="1" applyBorder="1" applyAlignment="1">
      <alignment vertical="center" wrapText="1"/>
    </xf>
    <xf numFmtId="3" fontId="13" fillId="0" borderId="34" xfId="0" applyNumberFormat="1" applyFont="1" applyBorder="1" applyAlignment="1">
      <alignment vertical="center" wrapText="1"/>
    </xf>
    <xf numFmtId="3" fontId="13" fillId="0" borderId="11" xfId="0" applyNumberFormat="1" applyFont="1" applyBorder="1" applyAlignment="1">
      <alignment vertical="center" wrapText="1"/>
    </xf>
    <xf numFmtId="3" fontId="13" fillId="0" borderId="21" xfId="0" applyNumberFormat="1" applyFont="1" applyBorder="1" applyAlignment="1">
      <alignment vertical="center" wrapText="1"/>
    </xf>
    <xf numFmtId="3" fontId="13" fillId="0" borderId="22" xfId="0" applyNumberFormat="1" applyFont="1" applyBorder="1" applyAlignment="1">
      <alignment vertical="center" wrapText="1"/>
    </xf>
    <xf numFmtId="3" fontId="13" fillId="0" borderId="23" xfId="0" applyNumberFormat="1" applyFont="1" applyBorder="1" applyAlignment="1">
      <alignment vertical="center" wrapText="1"/>
    </xf>
    <xf numFmtId="3" fontId="13" fillId="0" borderId="39" xfId="0" applyNumberFormat="1" applyFont="1" applyBorder="1" applyAlignment="1">
      <alignment vertical="center" wrapText="1"/>
    </xf>
    <xf numFmtId="3" fontId="13" fillId="0" borderId="15" xfId="0" applyNumberFormat="1" applyFont="1" applyBorder="1" applyAlignment="1">
      <alignment vertical="center" wrapText="1"/>
    </xf>
    <xf numFmtId="3" fontId="13" fillId="0" borderId="32" xfId="0" applyNumberFormat="1" applyFont="1" applyBorder="1" applyAlignment="1">
      <alignment vertical="center" wrapText="1"/>
    </xf>
    <xf numFmtId="3" fontId="13" fillId="0" borderId="13" xfId="0" applyNumberFormat="1" applyFont="1" applyBorder="1" applyAlignment="1">
      <alignment vertical="center" wrapText="1"/>
    </xf>
    <xf numFmtId="3" fontId="13" fillId="0" borderId="12" xfId="0" applyNumberFormat="1" applyFont="1" applyBorder="1" applyAlignment="1">
      <alignment vertical="center" wrapText="1"/>
    </xf>
    <xf numFmtId="3" fontId="13" fillId="0" borderId="14" xfId="0" applyNumberFormat="1" applyFont="1" applyBorder="1" applyAlignment="1">
      <alignment vertical="center" wrapText="1"/>
    </xf>
    <xf numFmtId="3" fontId="13" fillId="0" borderId="10" xfId="0" applyNumberFormat="1" applyFont="1" applyBorder="1" applyAlignment="1">
      <alignment vertical="center" wrapText="1"/>
    </xf>
    <xf numFmtId="3" fontId="13" fillId="0" borderId="28" xfId="0" applyNumberFormat="1" applyFont="1" applyBorder="1" applyAlignment="1">
      <alignment vertical="center" wrapText="1"/>
    </xf>
    <xf numFmtId="3" fontId="13" fillId="0" borderId="29" xfId="0" applyNumberFormat="1" applyFont="1" applyBorder="1" applyAlignment="1">
      <alignment vertical="center" wrapText="1"/>
    </xf>
    <xf numFmtId="3" fontId="13" fillId="0" borderId="38" xfId="0" applyNumberFormat="1" applyFont="1" applyBorder="1" applyAlignment="1">
      <alignment vertical="center" wrapText="1"/>
    </xf>
    <xf numFmtId="3" fontId="13" fillId="0" borderId="2" xfId="0" applyNumberFormat="1" applyFont="1" applyBorder="1" applyAlignment="1">
      <alignment vertical="center" wrapText="1"/>
    </xf>
    <xf numFmtId="3" fontId="13" fillId="0" borderId="31" xfId="0" applyNumberFormat="1" applyFont="1" applyBorder="1" applyAlignment="1">
      <alignment vertical="center" wrapText="1"/>
    </xf>
    <xf numFmtId="3" fontId="13" fillId="0" borderId="30" xfId="0" applyNumberFormat="1" applyFont="1" applyBorder="1" applyAlignment="1">
      <alignment vertical="center" wrapText="1"/>
    </xf>
    <xf numFmtId="3" fontId="13" fillId="0" borderId="3" xfId="0" applyNumberFormat="1" applyFont="1" applyBorder="1" applyAlignment="1">
      <alignment vertical="center" wrapText="1"/>
    </xf>
    <xf numFmtId="3" fontId="13" fillId="0" borderId="8" xfId="0" applyNumberFormat="1" applyFont="1" applyBorder="1" applyAlignment="1">
      <alignment vertical="center" wrapText="1"/>
    </xf>
    <xf numFmtId="3" fontId="13" fillId="0" borderId="40" xfId="0" applyNumberFormat="1" applyFont="1" applyBorder="1" applyAlignment="1">
      <alignment vertical="center" wrapText="1"/>
    </xf>
    <xf numFmtId="3" fontId="13" fillId="0" borderId="33" xfId="0" applyNumberFormat="1" applyFont="1" applyBorder="1" applyAlignment="1">
      <alignment vertical="center" wrapText="1"/>
    </xf>
    <xf numFmtId="3" fontId="13" fillId="0" borderId="25" xfId="0" applyNumberFormat="1" applyFont="1" applyBorder="1" applyAlignment="1">
      <alignment vertical="center" wrapText="1"/>
    </xf>
    <xf numFmtId="3" fontId="13" fillId="0" borderId="26" xfId="0" applyNumberFormat="1" applyFont="1" applyBorder="1" applyAlignment="1">
      <alignment vertical="center" wrapText="1"/>
    </xf>
    <xf numFmtId="3" fontId="13" fillId="0" borderId="0" xfId="0" applyNumberFormat="1" applyFont="1" applyAlignment="1">
      <alignment vertical="center" wrapText="1"/>
    </xf>
    <xf numFmtId="3" fontId="13" fillId="0" borderId="41" xfId="0" applyNumberFormat="1" applyFont="1" applyBorder="1" applyAlignment="1">
      <alignment vertical="center" wrapText="1"/>
    </xf>
    <xf numFmtId="3" fontId="13" fillId="0" borderId="37" xfId="0" applyNumberFormat="1" applyFont="1" applyBorder="1" applyAlignment="1">
      <alignment vertical="center" wrapText="1"/>
    </xf>
    <xf numFmtId="3" fontId="13" fillId="0" borderId="5" xfId="0" applyNumberFormat="1" applyFont="1" applyBorder="1" applyAlignment="1">
      <alignment vertical="center" wrapText="1"/>
    </xf>
    <xf numFmtId="3" fontId="13" fillId="0" borderId="4" xfId="0" applyNumberFormat="1" applyFont="1" applyBorder="1" applyAlignment="1">
      <alignment vertical="center" wrapText="1"/>
    </xf>
    <xf numFmtId="3" fontId="13" fillId="0" borderId="42" xfId="0" applyNumberFormat="1" applyFont="1" applyBorder="1" applyAlignment="1">
      <alignment vertical="center" wrapText="1"/>
    </xf>
    <xf numFmtId="3" fontId="13" fillId="0" borderId="43" xfId="0" applyNumberFormat="1" applyFont="1" applyBorder="1" applyAlignment="1">
      <alignment vertical="center" wrapText="1"/>
    </xf>
    <xf numFmtId="3" fontId="14" fillId="0" borderId="18" xfId="0" applyNumberFormat="1" applyFont="1" applyBorder="1" applyAlignment="1">
      <alignment vertical="center" wrapText="1"/>
    </xf>
    <xf numFmtId="3" fontId="14" fillId="0" borderId="19" xfId="0" applyNumberFormat="1" applyFont="1" applyBorder="1" applyAlignment="1">
      <alignment vertical="center" wrapText="1"/>
    </xf>
    <xf numFmtId="3" fontId="13" fillId="0" borderId="20" xfId="0" applyNumberFormat="1" applyFont="1" applyBorder="1" applyAlignment="1">
      <alignment vertical="center" wrapText="1"/>
    </xf>
    <xf numFmtId="3" fontId="14" fillId="0" borderId="4" xfId="0" applyNumberFormat="1" applyFont="1" applyBorder="1" applyAlignment="1">
      <alignment vertical="center" wrapText="1"/>
    </xf>
    <xf numFmtId="3" fontId="13" fillId="0" borderId="7" xfId="0" applyNumberFormat="1" applyFont="1" applyBorder="1" applyAlignment="1">
      <alignment vertical="center" wrapText="1"/>
    </xf>
    <xf numFmtId="3" fontId="13" fillId="0" borderId="35" xfId="0" applyNumberFormat="1" applyFont="1" applyBorder="1" applyAlignment="1">
      <alignment vertical="center" wrapText="1"/>
    </xf>
    <xf numFmtId="3" fontId="15" fillId="0" borderId="44" xfId="0" applyNumberFormat="1" applyFont="1" applyBorder="1"/>
    <xf numFmtId="3" fontId="15" fillId="0" borderId="45" xfId="0" applyNumberFormat="1" applyFont="1" applyBorder="1"/>
    <xf numFmtId="3" fontId="15" fillId="0" borderId="33" xfId="0" applyNumberFormat="1" applyFont="1" applyBorder="1"/>
    <xf numFmtId="3" fontId="15" fillId="0" borderId="0" xfId="0" applyNumberFormat="1" applyFont="1"/>
    <xf numFmtId="3" fontId="15" fillId="0" borderId="46" xfId="0" applyNumberFormat="1" applyFont="1" applyBorder="1"/>
    <xf numFmtId="3" fontId="15" fillId="0" borderId="34" xfId="0" applyNumberFormat="1" applyFont="1" applyBorder="1"/>
    <xf numFmtId="0" fontId="12" fillId="0" borderId="23" xfId="0" applyFont="1" applyBorder="1" applyAlignment="1">
      <alignment horizontal="justify" vertical="center"/>
    </xf>
    <xf numFmtId="0" fontId="0" fillId="0" borderId="0" xfId="0" applyAlignment="1">
      <alignment wrapText="1"/>
    </xf>
    <xf numFmtId="0" fontId="16" fillId="0" borderId="0" xfId="0" applyFont="1"/>
    <xf numFmtId="3" fontId="13" fillId="2" borderId="6" xfId="0" applyNumberFormat="1" applyFont="1" applyFill="1" applyBorder="1" applyAlignment="1">
      <alignment vertical="center" wrapText="1"/>
    </xf>
    <xf numFmtId="3" fontId="13" fillId="2" borderId="11" xfId="0" applyNumberFormat="1" applyFont="1" applyFill="1" applyBorder="1" applyAlignment="1">
      <alignment vertical="center" wrapText="1"/>
    </xf>
    <xf numFmtId="3" fontId="13" fillId="2" borderId="3" xfId="0" applyNumberFormat="1" applyFont="1" applyFill="1" applyBorder="1" applyAlignment="1">
      <alignment vertical="center" wrapText="1"/>
    </xf>
    <xf numFmtId="3" fontId="13" fillId="2" borderId="33" xfId="0" applyNumberFormat="1" applyFont="1" applyFill="1" applyBorder="1" applyAlignment="1">
      <alignment vertical="center" wrapText="1"/>
    </xf>
    <xf numFmtId="3" fontId="13" fillId="2" borderId="42" xfId="0" applyNumberFormat="1" applyFont="1" applyFill="1" applyBorder="1" applyAlignment="1">
      <alignment vertical="center" wrapText="1"/>
    </xf>
    <xf numFmtId="3" fontId="0" fillId="0" borderId="0" xfId="0" applyNumberFormat="1"/>
    <xf numFmtId="0" fontId="1" fillId="3" borderId="3" xfId="0" applyFont="1" applyFill="1" applyBorder="1" applyAlignment="1">
      <alignment vertical="center" wrapText="1"/>
    </xf>
    <xf numFmtId="0" fontId="0" fillId="3" borderId="0" xfId="0" applyFill="1"/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vertical="center" wrapText="1"/>
    </xf>
    <xf numFmtId="0" fontId="2" fillId="0" borderId="24" xfId="0" applyFont="1" applyBorder="1" applyAlignment="1">
      <alignment vertical="center" wrapText="1"/>
    </xf>
    <xf numFmtId="0" fontId="2" fillId="0" borderId="25" xfId="0" applyFont="1" applyBorder="1" applyAlignment="1">
      <alignment vertical="center" wrapText="1"/>
    </xf>
    <xf numFmtId="0" fontId="2" fillId="0" borderId="26" xfId="0" applyFont="1" applyBorder="1" applyAlignment="1">
      <alignment vertical="center" wrapText="1"/>
    </xf>
    <xf numFmtId="0" fontId="2" fillId="0" borderId="27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3" fillId="0" borderId="18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T93"/>
  <sheetViews>
    <sheetView tabSelected="1" topLeftCell="A5" workbookViewId="0">
      <selection activeCell="I70" sqref="I70"/>
    </sheetView>
  </sheetViews>
  <sheetFormatPr defaultRowHeight="14.4" x14ac:dyDescent="0.3"/>
  <cols>
    <col min="1" max="1" width="4.6640625" customWidth="1"/>
    <col min="2" max="2" width="50.6640625" customWidth="1"/>
    <col min="3" max="3" width="9.33203125" hidden="1" customWidth="1"/>
    <col min="4" max="4" width="12.33203125" hidden="1" customWidth="1"/>
    <col min="5" max="5" width="10.88671875" hidden="1" customWidth="1"/>
    <col min="6" max="6" width="9.33203125" hidden="1" customWidth="1"/>
    <col min="7" max="8" width="8.88671875" hidden="1" customWidth="1"/>
    <col min="9" max="9" width="9.33203125" bestFit="1" customWidth="1"/>
    <col min="10" max="10" width="11" hidden="1" customWidth="1"/>
    <col min="13" max="13" width="31.33203125" customWidth="1"/>
  </cols>
  <sheetData>
    <row r="2" spans="1:13" x14ac:dyDescent="0.3">
      <c r="I2" s="71" t="s">
        <v>61</v>
      </c>
      <c r="K2" s="77">
        <v>900000</v>
      </c>
      <c r="M2" s="77">
        <f>K2-I7</f>
        <v>0</v>
      </c>
    </row>
    <row r="3" spans="1:13" ht="15" thickBot="1" x14ac:dyDescent="0.35">
      <c r="B3" s="1" t="s">
        <v>0</v>
      </c>
      <c r="M3">
        <v>325000</v>
      </c>
    </row>
    <row r="4" spans="1:13" ht="15" thickBot="1" x14ac:dyDescent="0.35">
      <c r="B4" s="80" t="s">
        <v>1</v>
      </c>
      <c r="C4" s="83" t="s">
        <v>29</v>
      </c>
      <c r="D4" s="84"/>
      <c r="E4" s="85"/>
      <c r="F4" s="86" t="s">
        <v>28</v>
      </c>
      <c r="G4" s="87"/>
      <c r="H4" s="87"/>
      <c r="I4" s="84"/>
      <c r="J4" s="85"/>
      <c r="M4" s="77">
        <f>SUM(M2:M3)</f>
        <v>325000</v>
      </c>
    </row>
    <row r="5" spans="1:13" ht="15" thickBot="1" x14ac:dyDescent="0.35">
      <c r="B5" s="81"/>
      <c r="C5" s="80" t="s">
        <v>2</v>
      </c>
      <c r="D5" s="83"/>
      <c r="E5" s="84"/>
      <c r="F5" s="88" t="s">
        <v>2</v>
      </c>
      <c r="G5" s="89"/>
      <c r="H5" s="90"/>
      <c r="I5" s="94"/>
      <c r="J5" s="95"/>
    </row>
    <row r="6" spans="1:13" ht="43.8" thickBot="1" x14ac:dyDescent="0.35">
      <c r="B6" s="82"/>
      <c r="C6" s="82"/>
      <c r="D6" s="4" t="s">
        <v>3</v>
      </c>
      <c r="E6" s="3" t="s">
        <v>4</v>
      </c>
      <c r="F6" s="91"/>
      <c r="G6" s="92"/>
      <c r="H6" s="93"/>
      <c r="I6" s="15"/>
      <c r="J6" s="5" t="s">
        <v>4</v>
      </c>
    </row>
    <row r="7" spans="1:13" ht="28.2" customHeight="1" thickBot="1" x14ac:dyDescent="0.35">
      <c r="B7" s="6" t="s">
        <v>5</v>
      </c>
      <c r="C7" s="24">
        <f>D7+E7</f>
        <v>1933190</v>
      </c>
      <c r="D7" s="25">
        <f>D8+D70+D30+D81+D82+D83+D84+D85+D86+D87+D88+D89+D90+D91</f>
        <v>1050000</v>
      </c>
      <c r="E7" s="25">
        <f>E8+E70+E30+E81+E82+E83+E84+E85+E86+E87+E88+E89+E90+E91</f>
        <v>883190</v>
      </c>
      <c r="F7" s="25">
        <f>F8+F70+F30+F81+F82+F83+F84+F85+F86+F87+F88+F89+F90+F91</f>
        <v>1465987</v>
      </c>
      <c r="G7" s="25">
        <f>G8+G70+G30+G81+G82+G83+G84+G85+G86+G87+G88+G89+G90+G91</f>
        <v>0</v>
      </c>
      <c r="H7" s="25"/>
      <c r="I7" s="72">
        <f>I8+I70+I30+I81+I82+I83+I84+I85+I86+I87+I88+I89+I90+I91</f>
        <v>900000</v>
      </c>
      <c r="J7" s="25">
        <f>J8+J70+J30+J81+J82+J83+J84+J85+J86+J87+J88+J89+J90+J91</f>
        <v>565987</v>
      </c>
    </row>
    <row r="8" spans="1:13" ht="34.799999999999997" customHeight="1" thickBot="1" x14ac:dyDescent="0.35">
      <c r="B8" s="9" t="s">
        <v>62</v>
      </c>
      <c r="C8" s="26">
        <f>D8+E8</f>
        <v>307096</v>
      </c>
      <c r="D8" s="27">
        <f>D9+D12+D15+D18+D21+D27+D24</f>
        <v>174415</v>
      </c>
      <c r="E8" s="27">
        <f>E9+E12+E15+E18+E21+E27+E24</f>
        <v>132681</v>
      </c>
      <c r="F8" s="26">
        <f>I8+J8</f>
        <v>213000</v>
      </c>
      <c r="G8" s="28"/>
      <c r="H8" s="29"/>
      <c r="I8" s="73">
        <f>I9+I12+I15+I18+I21+I24+I27</f>
        <v>90000</v>
      </c>
      <c r="J8" s="27">
        <f>J9+J12+J15+J18+J21+J24+J27</f>
        <v>123000</v>
      </c>
    </row>
    <row r="9" spans="1:13" ht="26.4" hidden="1" x14ac:dyDescent="0.3">
      <c r="A9">
        <v>1</v>
      </c>
      <c r="B9" s="16" t="s">
        <v>30</v>
      </c>
      <c r="C9" s="30">
        <f>C10+C11</f>
        <v>0</v>
      </c>
      <c r="D9" s="30">
        <f>D10+D11</f>
        <v>0</v>
      </c>
      <c r="E9" s="30">
        <f t="shared" ref="E9:J9" si="0">E10+E11</f>
        <v>0</v>
      </c>
      <c r="F9" s="30">
        <f t="shared" si="0"/>
        <v>0</v>
      </c>
      <c r="G9" s="30">
        <f t="shared" si="0"/>
        <v>0</v>
      </c>
      <c r="H9" s="30">
        <f t="shared" si="0"/>
        <v>0</v>
      </c>
      <c r="I9" s="30">
        <f t="shared" si="0"/>
        <v>0</v>
      </c>
      <c r="J9" s="30">
        <f t="shared" si="0"/>
        <v>0</v>
      </c>
    </row>
    <row r="10" spans="1:13" ht="35.4" hidden="1" customHeight="1" thickBot="1" x14ac:dyDescent="0.35">
      <c r="B10" s="7" t="s">
        <v>6</v>
      </c>
      <c r="C10" s="31">
        <f>D10+E10</f>
        <v>0</v>
      </c>
      <c r="D10" s="32">
        <v>0</v>
      </c>
      <c r="E10" s="33">
        <v>0</v>
      </c>
      <c r="F10" s="34">
        <f>I10+J10</f>
        <v>0</v>
      </c>
      <c r="G10" s="35"/>
      <c r="H10" s="36"/>
      <c r="I10" s="34">
        <v>0</v>
      </c>
      <c r="J10" s="31">
        <v>0</v>
      </c>
    </row>
    <row r="11" spans="1:13" ht="37.200000000000003" hidden="1" customHeight="1" thickBot="1" x14ac:dyDescent="0.35">
      <c r="B11" s="8" t="s">
        <v>7</v>
      </c>
      <c r="C11" s="37">
        <f>D11+E11</f>
        <v>0</v>
      </c>
      <c r="D11" s="37">
        <v>0</v>
      </c>
      <c r="E11" s="37">
        <v>0</v>
      </c>
      <c r="F11" s="37">
        <f>I11+J11</f>
        <v>0</v>
      </c>
      <c r="G11" s="38"/>
      <c r="H11" s="39"/>
      <c r="I11" s="37">
        <v>0</v>
      </c>
      <c r="J11" s="40">
        <v>0</v>
      </c>
    </row>
    <row r="12" spans="1:13" ht="26.4" hidden="1" x14ac:dyDescent="0.3">
      <c r="A12">
        <v>2</v>
      </c>
      <c r="B12" s="16" t="s">
        <v>31</v>
      </c>
      <c r="C12" s="30">
        <f>C13+C14</f>
        <v>0</v>
      </c>
      <c r="D12" s="30">
        <f>D13+D14</f>
        <v>0</v>
      </c>
      <c r="E12" s="30">
        <f t="shared" ref="E12:J12" si="1">E13+E14</f>
        <v>0</v>
      </c>
      <c r="F12" s="30">
        <f t="shared" si="1"/>
        <v>0</v>
      </c>
      <c r="G12" s="30">
        <f t="shared" si="1"/>
        <v>0</v>
      </c>
      <c r="H12" s="30">
        <f t="shared" si="1"/>
        <v>0</v>
      </c>
      <c r="I12" s="30">
        <f>I13+I14</f>
        <v>0</v>
      </c>
      <c r="J12" s="30">
        <f t="shared" si="1"/>
        <v>0</v>
      </c>
    </row>
    <row r="13" spans="1:13" ht="29.4" hidden="1" customHeight="1" thickBot="1" x14ac:dyDescent="0.35">
      <c r="B13" s="7" t="s">
        <v>8</v>
      </c>
      <c r="C13" s="31">
        <f>D13+E13</f>
        <v>0</v>
      </c>
      <c r="D13" s="32">
        <v>0</v>
      </c>
      <c r="E13" s="33">
        <v>0</v>
      </c>
      <c r="F13" s="34">
        <f>I13+J13</f>
        <v>0</v>
      </c>
      <c r="G13" s="35"/>
      <c r="H13" s="36"/>
      <c r="I13" s="34">
        <v>0</v>
      </c>
      <c r="J13" s="31">
        <v>0</v>
      </c>
    </row>
    <row r="14" spans="1:13" ht="22.8" hidden="1" customHeight="1" thickBot="1" x14ac:dyDescent="0.35">
      <c r="B14" s="8" t="s">
        <v>7</v>
      </c>
      <c r="C14" s="37">
        <f>D14+E14</f>
        <v>0</v>
      </c>
      <c r="D14" s="37">
        <v>0</v>
      </c>
      <c r="E14" s="37">
        <v>0</v>
      </c>
      <c r="F14" s="37">
        <f>I14+J14</f>
        <v>0</v>
      </c>
      <c r="G14" s="38"/>
      <c r="H14" s="39"/>
      <c r="I14" s="37">
        <v>0</v>
      </c>
      <c r="J14" s="40">
        <v>0</v>
      </c>
    </row>
    <row r="15" spans="1:13" ht="26.4" hidden="1" x14ac:dyDescent="0.3">
      <c r="A15">
        <v>3</v>
      </c>
      <c r="B15" s="16" t="s">
        <v>32</v>
      </c>
      <c r="C15" s="30">
        <f>C16+C17</f>
        <v>0</v>
      </c>
      <c r="D15" s="30">
        <f>D16+D17</f>
        <v>0</v>
      </c>
      <c r="E15" s="30">
        <f t="shared" ref="E15:J15" si="2">E16+E17</f>
        <v>0</v>
      </c>
      <c r="F15" s="30">
        <f t="shared" si="2"/>
        <v>0</v>
      </c>
      <c r="G15" s="30">
        <f t="shared" si="2"/>
        <v>0</v>
      </c>
      <c r="H15" s="30">
        <f t="shared" si="2"/>
        <v>0</v>
      </c>
      <c r="I15" s="30">
        <f t="shared" si="2"/>
        <v>0</v>
      </c>
      <c r="J15" s="30">
        <f t="shared" si="2"/>
        <v>0</v>
      </c>
    </row>
    <row r="16" spans="1:13" ht="26.4" hidden="1" customHeight="1" thickBot="1" x14ac:dyDescent="0.35">
      <c r="B16" s="7" t="s">
        <v>8</v>
      </c>
      <c r="C16" s="31">
        <f>D16+E16</f>
        <v>0</v>
      </c>
      <c r="D16" s="32">
        <v>0</v>
      </c>
      <c r="E16" s="33">
        <v>0</v>
      </c>
      <c r="F16" s="34">
        <f>I16+J16</f>
        <v>0</v>
      </c>
      <c r="G16" s="35"/>
      <c r="H16" s="36"/>
      <c r="I16" s="34">
        <v>0</v>
      </c>
      <c r="J16" s="31">
        <v>0</v>
      </c>
    </row>
    <row r="17" spans="1:14" ht="24" hidden="1" customHeight="1" thickBot="1" x14ac:dyDescent="0.35">
      <c r="B17" s="8" t="s">
        <v>7</v>
      </c>
      <c r="C17" s="37">
        <f>D17+E17</f>
        <v>0</v>
      </c>
      <c r="D17" s="37">
        <v>0</v>
      </c>
      <c r="E17" s="37">
        <v>0</v>
      </c>
      <c r="F17" s="37">
        <f>I17+J17</f>
        <v>0</v>
      </c>
      <c r="G17" s="38"/>
      <c r="H17" s="39"/>
      <c r="I17" s="37">
        <v>0</v>
      </c>
      <c r="J17" s="40">
        <v>0</v>
      </c>
    </row>
    <row r="18" spans="1:14" ht="46.8" hidden="1" x14ac:dyDescent="0.3">
      <c r="A18">
        <v>4</v>
      </c>
      <c r="B18" s="17" t="s">
        <v>33</v>
      </c>
      <c r="C18" s="30">
        <f>C19+C20</f>
        <v>59641</v>
      </c>
      <c r="D18" s="30">
        <f>D19+D20-1</f>
        <v>45783</v>
      </c>
      <c r="E18" s="30">
        <f t="shared" ref="E18:I18" si="3">E19+E20</f>
        <v>13857</v>
      </c>
      <c r="F18" s="30">
        <f t="shared" si="3"/>
        <v>34000</v>
      </c>
      <c r="G18" s="30">
        <f t="shared" si="3"/>
        <v>0</v>
      </c>
      <c r="H18" s="30">
        <f t="shared" si="3"/>
        <v>0</v>
      </c>
      <c r="I18" s="30">
        <f t="shared" si="3"/>
        <v>15000</v>
      </c>
      <c r="J18" s="30">
        <v>19000</v>
      </c>
      <c r="L18" s="2"/>
    </row>
    <row r="19" spans="1:14" ht="24.6" hidden="1" customHeight="1" thickBot="1" x14ac:dyDescent="0.35">
      <c r="B19" s="7" t="s">
        <v>8</v>
      </c>
      <c r="C19" s="31">
        <f>D19+E19</f>
        <v>34241</v>
      </c>
      <c r="D19" s="32">
        <f>13086+7298</f>
        <v>20384</v>
      </c>
      <c r="E19" s="33">
        <f>9510+4347</f>
        <v>13857</v>
      </c>
      <c r="F19" s="34">
        <f>I19+J19</f>
        <v>29000</v>
      </c>
      <c r="G19" s="35"/>
      <c r="H19" s="36"/>
      <c r="I19" s="34">
        <v>10000</v>
      </c>
      <c r="J19" s="31">
        <v>19000</v>
      </c>
      <c r="L19" s="2"/>
    </row>
    <row r="20" spans="1:14" ht="23.4" hidden="1" customHeight="1" thickBot="1" x14ac:dyDescent="0.35">
      <c r="B20" s="8" t="s">
        <v>7</v>
      </c>
      <c r="C20" s="37">
        <f>D20+E20</f>
        <v>25400</v>
      </c>
      <c r="D20" s="37">
        <v>25400</v>
      </c>
      <c r="E20" s="37">
        <v>0</v>
      </c>
      <c r="F20" s="37">
        <f>I20+J20</f>
        <v>5000</v>
      </c>
      <c r="G20" s="38"/>
      <c r="H20" s="39"/>
      <c r="I20" s="37">
        <v>5000</v>
      </c>
      <c r="J20" s="40">
        <v>0</v>
      </c>
      <c r="L20" s="2"/>
    </row>
    <row r="21" spans="1:14" ht="23.4" hidden="1" customHeight="1" x14ac:dyDescent="0.3">
      <c r="A21">
        <v>5</v>
      </c>
      <c r="B21" s="69" t="s">
        <v>34</v>
      </c>
      <c r="C21" s="30">
        <f>C22+C23</f>
        <v>48043</v>
      </c>
      <c r="D21" s="30">
        <f>D22+D23</f>
        <v>20636</v>
      </c>
      <c r="E21" s="30">
        <f t="shared" ref="E21:J21" si="4">E22+E23</f>
        <v>27407</v>
      </c>
      <c r="F21" s="30">
        <f t="shared" si="4"/>
        <v>34000</v>
      </c>
      <c r="G21" s="30">
        <f t="shared" si="4"/>
        <v>0</v>
      </c>
      <c r="H21" s="30">
        <f t="shared" si="4"/>
        <v>0</v>
      </c>
      <c r="I21" s="30">
        <f t="shared" si="4"/>
        <v>15000</v>
      </c>
      <c r="J21" s="30">
        <f t="shared" si="4"/>
        <v>19000</v>
      </c>
    </row>
    <row r="22" spans="1:14" ht="23.4" hidden="1" customHeight="1" thickBot="1" x14ac:dyDescent="0.35">
      <c r="B22" s="7" t="s">
        <v>8</v>
      </c>
      <c r="C22" s="31">
        <f>D22+E22</f>
        <v>45973</v>
      </c>
      <c r="D22" s="32">
        <v>20636</v>
      </c>
      <c r="E22" s="33">
        <f>27407-E23</f>
        <v>25337</v>
      </c>
      <c r="F22" s="34">
        <f>I22+J22</f>
        <v>27000</v>
      </c>
      <c r="G22" s="35"/>
      <c r="H22" s="36"/>
      <c r="I22" s="34">
        <v>10000</v>
      </c>
      <c r="J22" s="31">
        <v>17000</v>
      </c>
    </row>
    <row r="23" spans="1:14" ht="23.4" hidden="1" customHeight="1" thickBot="1" x14ac:dyDescent="0.35">
      <c r="B23" s="8" t="s">
        <v>7</v>
      </c>
      <c r="C23" s="37">
        <f>D23+E23</f>
        <v>2070</v>
      </c>
      <c r="D23" s="37">
        <v>0</v>
      </c>
      <c r="E23" s="37">
        <v>2070</v>
      </c>
      <c r="F23" s="37">
        <f>I23+J23</f>
        <v>7000</v>
      </c>
      <c r="G23" s="38"/>
      <c r="H23" s="39"/>
      <c r="I23" s="37">
        <v>5000</v>
      </c>
      <c r="J23" s="40">
        <v>2000</v>
      </c>
    </row>
    <row r="24" spans="1:14" ht="31.2" hidden="1" customHeight="1" x14ac:dyDescent="0.3">
      <c r="A24">
        <v>6</v>
      </c>
      <c r="B24" s="19" t="s">
        <v>35</v>
      </c>
      <c r="C24" s="30">
        <f>C25+C26</f>
        <v>196151</v>
      </c>
      <c r="D24" s="30">
        <f>D25+D26</f>
        <v>104734</v>
      </c>
      <c r="E24" s="30">
        <f t="shared" ref="E24:J24" si="5">E25+E26</f>
        <v>91417</v>
      </c>
      <c r="F24" s="30">
        <f t="shared" si="5"/>
        <v>140000</v>
      </c>
      <c r="G24" s="30">
        <f t="shared" si="5"/>
        <v>0</v>
      </c>
      <c r="H24" s="30">
        <f t="shared" si="5"/>
        <v>0</v>
      </c>
      <c r="I24" s="30">
        <f t="shared" si="5"/>
        <v>60000</v>
      </c>
      <c r="J24" s="30">
        <f t="shared" si="5"/>
        <v>80000</v>
      </c>
    </row>
    <row r="25" spans="1:14" ht="23.4" hidden="1" customHeight="1" thickBot="1" x14ac:dyDescent="0.35">
      <c r="B25" s="7" t="s">
        <v>8</v>
      </c>
      <c r="C25" s="31">
        <f>D25+E25</f>
        <v>131741</v>
      </c>
      <c r="D25" s="32">
        <f>104734-D26</f>
        <v>87304</v>
      </c>
      <c r="E25" s="33">
        <f>91417-E26</f>
        <v>44437</v>
      </c>
      <c r="F25" s="34">
        <f>I25+J25</f>
        <v>110000</v>
      </c>
      <c r="G25" s="35"/>
      <c r="H25" s="36"/>
      <c r="I25" s="34">
        <v>50000</v>
      </c>
      <c r="J25" s="31">
        <v>60000</v>
      </c>
    </row>
    <row r="26" spans="1:14" ht="23.4" hidden="1" customHeight="1" thickBot="1" x14ac:dyDescent="0.35">
      <c r="B26" s="8" t="s">
        <v>7</v>
      </c>
      <c r="C26" s="37">
        <f>D26+E26</f>
        <v>64410</v>
      </c>
      <c r="D26" s="37">
        <v>17430</v>
      </c>
      <c r="E26" s="37">
        <v>46980</v>
      </c>
      <c r="F26" s="37">
        <f>I26+J26</f>
        <v>30000</v>
      </c>
      <c r="G26" s="38"/>
      <c r="H26" s="39"/>
      <c r="I26" s="37">
        <v>10000</v>
      </c>
      <c r="J26" s="40">
        <v>20000</v>
      </c>
    </row>
    <row r="27" spans="1:14" ht="23.4" hidden="1" customHeight="1" x14ac:dyDescent="0.3">
      <c r="A27">
        <v>7</v>
      </c>
      <c r="B27" s="18" t="s">
        <v>36</v>
      </c>
      <c r="C27" s="30">
        <f>C28+C29</f>
        <v>3262</v>
      </c>
      <c r="D27" s="30">
        <f>D28+D29</f>
        <v>3262</v>
      </c>
      <c r="E27" s="30">
        <f t="shared" ref="E27:J27" si="6">E28+E29</f>
        <v>0</v>
      </c>
      <c r="F27" s="30">
        <f t="shared" si="6"/>
        <v>5000</v>
      </c>
      <c r="G27" s="30">
        <f t="shared" si="6"/>
        <v>0</v>
      </c>
      <c r="H27" s="30">
        <f t="shared" si="6"/>
        <v>0</v>
      </c>
      <c r="I27" s="30">
        <f t="shared" si="6"/>
        <v>0</v>
      </c>
      <c r="J27" s="30">
        <f t="shared" si="6"/>
        <v>5000</v>
      </c>
    </row>
    <row r="28" spans="1:14" ht="23.4" hidden="1" customHeight="1" thickBot="1" x14ac:dyDescent="0.35">
      <c r="B28" s="7" t="s">
        <v>8</v>
      </c>
      <c r="C28" s="31">
        <f>D28+E28</f>
        <v>3262</v>
      </c>
      <c r="D28" s="32">
        <v>3262</v>
      </c>
      <c r="E28" s="33">
        <v>0</v>
      </c>
      <c r="F28" s="34">
        <f>I28+J28</f>
        <v>5000</v>
      </c>
      <c r="G28" s="35"/>
      <c r="H28" s="36"/>
      <c r="I28" s="34">
        <v>0</v>
      </c>
      <c r="J28" s="31">
        <v>5000</v>
      </c>
    </row>
    <row r="29" spans="1:14" ht="23.4" hidden="1" customHeight="1" thickBot="1" x14ac:dyDescent="0.35">
      <c r="B29" s="8" t="s">
        <v>7</v>
      </c>
      <c r="C29" s="37">
        <f>D29+E29</f>
        <v>0</v>
      </c>
      <c r="D29" s="37">
        <v>0</v>
      </c>
      <c r="E29" s="37">
        <v>0</v>
      </c>
      <c r="F29" s="37">
        <f>I29+J29</f>
        <v>0</v>
      </c>
      <c r="G29" s="38"/>
      <c r="H29" s="39"/>
      <c r="I29" s="37">
        <v>0</v>
      </c>
      <c r="J29" s="40">
        <v>0</v>
      </c>
    </row>
    <row r="30" spans="1:14" ht="47.4" customHeight="1" thickBot="1" x14ac:dyDescent="0.35">
      <c r="B30" s="9" t="s">
        <v>9</v>
      </c>
      <c r="C30" s="43">
        <f>D30+E30</f>
        <v>697128</v>
      </c>
      <c r="D30" s="44">
        <f>D31+D34+D37+D40+D43+D46+D49+D52+D55+D58</f>
        <v>452141</v>
      </c>
      <c r="E30" s="44">
        <f>E31+E34+E37+E40+E43+E46+E49+E52+E55+E58+E61+E64+E67</f>
        <v>244987</v>
      </c>
      <c r="F30" s="24">
        <f>I30+J30</f>
        <v>509180</v>
      </c>
      <c r="G30" s="45"/>
      <c r="H30" s="25"/>
      <c r="I30" s="74">
        <f>453455-3295-480</f>
        <v>449680</v>
      </c>
      <c r="J30" s="44">
        <f>J31+J34+J37+J40+J43+J46+J49+J52+J55+J58</f>
        <v>59500</v>
      </c>
      <c r="M30">
        <v>444000</v>
      </c>
      <c r="N30" t="s">
        <v>63</v>
      </c>
    </row>
    <row r="31" spans="1:14" ht="27" hidden="1" x14ac:dyDescent="0.3">
      <c r="A31">
        <v>1</v>
      </c>
      <c r="B31" s="19" t="s">
        <v>37</v>
      </c>
      <c r="C31" s="30">
        <f>C32+C33</f>
        <v>27816</v>
      </c>
      <c r="D31" s="30">
        <f>D32+D33</f>
        <v>22609</v>
      </c>
      <c r="E31" s="30">
        <f>E32+E33</f>
        <v>5207</v>
      </c>
      <c r="F31" s="30">
        <f t="shared" ref="F31" si="7">F32+F33</f>
        <v>27500</v>
      </c>
      <c r="G31" s="30">
        <f t="shared" ref="G31" si="8">G32+G33</f>
        <v>0</v>
      </c>
      <c r="H31" s="30">
        <f t="shared" ref="H31" si="9">H32+H33</f>
        <v>0</v>
      </c>
      <c r="I31" s="30">
        <f t="shared" ref="I31" si="10">I32+I33</f>
        <v>25000</v>
      </c>
      <c r="J31" s="30">
        <f t="shared" ref="J31" si="11">J32+J33</f>
        <v>2500</v>
      </c>
    </row>
    <row r="32" spans="1:14" ht="64.8" hidden="1" customHeight="1" thickBot="1" x14ac:dyDescent="0.35">
      <c r="B32" s="7" t="s">
        <v>10</v>
      </c>
      <c r="C32" s="31">
        <f>D32+E32</f>
        <v>27816</v>
      </c>
      <c r="D32" s="41">
        <v>22609</v>
      </c>
      <c r="E32" s="42">
        <f>3300+1907</f>
        <v>5207</v>
      </c>
      <c r="F32" s="34">
        <f>I32+J32</f>
        <v>27500</v>
      </c>
      <c r="G32" s="35"/>
      <c r="H32" s="36"/>
      <c r="I32" s="34">
        <v>25000</v>
      </c>
      <c r="J32" s="31">
        <v>2500</v>
      </c>
    </row>
    <row r="33" spans="1:13" ht="34.799999999999997" hidden="1" customHeight="1" thickBot="1" x14ac:dyDescent="0.35">
      <c r="B33" s="7" t="s">
        <v>11</v>
      </c>
      <c r="C33" s="37">
        <f>D33+E33</f>
        <v>0</v>
      </c>
      <c r="D33" s="41"/>
      <c r="E33" s="42"/>
      <c r="F33" s="24">
        <f>I33+J33</f>
        <v>0</v>
      </c>
      <c r="G33" s="38"/>
      <c r="H33" s="39"/>
      <c r="I33" s="37">
        <v>0</v>
      </c>
      <c r="J33" s="40">
        <v>0</v>
      </c>
    </row>
    <row r="34" spans="1:13" ht="27" hidden="1" x14ac:dyDescent="0.3">
      <c r="A34">
        <v>2</v>
      </c>
      <c r="B34" s="19" t="s">
        <v>38</v>
      </c>
      <c r="C34" s="30">
        <f>C35+C36</f>
        <v>219633</v>
      </c>
      <c r="D34" s="30">
        <f>D35+D36</f>
        <v>160722</v>
      </c>
      <c r="E34" s="30">
        <f>E35+E36</f>
        <v>58911</v>
      </c>
      <c r="F34" s="30">
        <f t="shared" ref="F34" si="12">F35+F36</f>
        <v>220000</v>
      </c>
      <c r="G34" s="30">
        <f t="shared" ref="G34" si="13">G35+G36</f>
        <v>0</v>
      </c>
      <c r="H34" s="30">
        <f t="shared" ref="H34" si="14">H35+H36</f>
        <v>0</v>
      </c>
      <c r="I34" s="30">
        <f t="shared" ref="I34" si="15">I35+I36</f>
        <v>200000</v>
      </c>
      <c r="J34" s="30">
        <f t="shared" ref="J34" si="16">J35+J36</f>
        <v>20000</v>
      </c>
    </row>
    <row r="35" spans="1:13" ht="39.6" hidden="1" customHeight="1" thickBot="1" x14ac:dyDescent="0.35">
      <c r="B35" s="7" t="s">
        <v>10</v>
      </c>
      <c r="C35" s="31">
        <f>D35+E35</f>
        <v>219633</v>
      </c>
      <c r="D35" s="41">
        <v>160722</v>
      </c>
      <c r="E35" s="42">
        <f>20910+30416+7585</f>
        <v>58911</v>
      </c>
      <c r="F35" s="34">
        <f>I35+J35</f>
        <v>220000</v>
      </c>
      <c r="G35" s="35"/>
      <c r="H35" s="36"/>
      <c r="I35" s="34">
        <v>200000</v>
      </c>
      <c r="J35" s="31">
        <v>20000</v>
      </c>
      <c r="M35" s="2"/>
    </row>
    <row r="36" spans="1:13" ht="35.4" hidden="1" customHeight="1" thickBot="1" x14ac:dyDescent="0.35">
      <c r="B36" s="7" t="s">
        <v>11</v>
      </c>
      <c r="C36" s="37">
        <f>D36+E36</f>
        <v>0</v>
      </c>
      <c r="D36" s="41"/>
      <c r="E36" s="42"/>
      <c r="F36" s="24">
        <f>I36+J36</f>
        <v>0</v>
      </c>
      <c r="G36" s="38"/>
      <c r="H36" s="39"/>
      <c r="I36" s="37">
        <v>0</v>
      </c>
      <c r="J36" s="40">
        <v>0</v>
      </c>
    </row>
    <row r="37" spans="1:13" ht="27" hidden="1" x14ac:dyDescent="0.3">
      <c r="A37">
        <v>3</v>
      </c>
      <c r="B37" s="19" t="s">
        <v>39</v>
      </c>
      <c r="C37" s="30">
        <f>C38+C39</f>
        <v>0</v>
      </c>
      <c r="D37" s="30">
        <f>D38+D39</f>
        <v>0</v>
      </c>
      <c r="E37" s="30">
        <f>E38+E39</f>
        <v>0</v>
      </c>
      <c r="F37" s="30">
        <f t="shared" ref="F37" si="17">F38+F39</f>
        <v>0</v>
      </c>
      <c r="G37" s="30">
        <f t="shared" ref="G37" si="18">G38+G39</f>
        <v>0</v>
      </c>
      <c r="H37" s="30">
        <f t="shared" ref="H37" si="19">H38+H39</f>
        <v>0</v>
      </c>
      <c r="I37" s="30">
        <f t="shared" ref="I37" si="20">I38+I39</f>
        <v>0</v>
      </c>
      <c r="J37" s="30">
        <f t="shared" ref="J37" si="21">J38+J39</f>
        <v>0</v>
      </c>
    </row>
    <row r="38" spans="1:13" ht="37.799999999999997" hidden="1" customHeight="1" thickBot="1" x14ac:dyDescent="0.35">
      <c r="B38" s="7" t="s">
        <v>10</v>
      </c>
      <c r="C38" s="31">
        <f>D38+E38</f>
        <v>0</v>
      </c>
      <c r="D38" s="41"/>
      <c r="E38" s="42">
        <v>0</v>
      </c>
      <c r="F38" s="34">
        <f>I38+J38</f>
        <v>0</v>
      </c>
      <c r="G38" s="35"/>
      <c r="H38" s="36"/>
      <c r="I38" s="34">
        <v>0</v>
      </c>
      <c r="J38" s="31">
        <v>0</v>
      </c>
    </row>
    <row r="39" spans="1:13" ht="30" hidden="1" customHeight="1" thickBot="1" x14ac:dyDescent="0.35">
      <c r="B39" s="8" t="s">
        <v>11</v>
      </c>
      <c r="C39" s="37">
        <f>D39+E39</f>
        <v>0</v>
      </c>
      <c r="D39" s="41"/>
      <c r="E39" s="42"/>
      <c r="F39" s="24">
        <f>I39+J39</f>
        <v>0</v>
      </c>
      <c r="G39" s="38"/>
      <c r="H39" s="39"/>
      <c r="I39" s="37">
        <v>0</v>
      </c>
      <c r="J39" s="40">
        <v>0</v>
      </c>
    </row>
    <row r="40" spans="1:13" ht="28.8" hidden="1" customHeight="1" x14ac:dyDescent="0.3">
      <c r="A40">
        <v>4</v>
      </c>
      <c r="B40" s="20" t="s">
        <v>40</v>
      </c>
      <c r="C40" s="30">
        <f>C41+C42</f>
        <v>5162</v>
      </c>
      <c r="D40" s="30">
        <f>D41+D42</f>
        <v>5162</v>
      </c>
      <c r="E40" s="30">
        <f>E41+E42</f>
        <v>0</v>
      </c>
      <c r="F40" s="30">
        <f t="shared" ref="F40" si="22">F41+F42</f>
        <v>6000</v>
      </c>
      <c r="G40" s="30">
        <f t="shared" ref="G40" si="23">G41+G42</f>
        <v>0</v>
      </c>
      <c r="H40" s="30">
        <f t="shared" ref="H40" si="24">H41+H42</f>
        <v>0</v>
      </c>
      <c r="I40" s="30">
        <f t="shared" ref="I40" si="25">I41+I42</f>
        <v>5000</v>
      </c>
      <c r="J40" s="30">
        <f t="shared" ref="J40" si="26">J41+J42</f>
        <v>1000</v>
      </c>
    </row>
    <row r="41" spans="1:13" ht="55.8" hidden="1" customHeight="1" thickBot="1" x14ac:dyDescent="0.35">
      <c r="B41" s="7" t="s">
        <v>10</v>
      </c>
      <c r="C41" s="31">
        <f>D41+E41</f>
        <v>5162</v>
      </c>
      <c r="D41" s="41">
        <v>5162</v>
      </c>
      <c r="E41" s="42">
        <v>0</v>
      </c>
      <c r="F41" s="34">
        <f>I41+J41</f>
        <v>6000</v>
      </c>
      <c r="G41" s="35"/>
      <c r="H41" s="36"/>
      <c r="I41" s="34">
        <v>5000</v>
      </c>
      <c r="J41" s="31">
        <v>1000</v>
      </c>
    </row>
    <row r="42" spans="1:13" ht="37.200000000000003" hidden="1" customHeight="1" thickBot="1" x14ac:dyDescent="0.35">
      <c r="B42" s="7" t="s">
        <v>11</v>
      </c>
      <c r="C42" s="37">
        <f>D42+E42</f>
        <v>0</v>
      </c>
      <c r="D42" s="41"/>
      <c r="E42" s="42"/>
      <c r="F42" s="24">
        <f>I42+J42</f>
        <v>0</v>
      </c>
      <c r="G42" s="38"/>
      <c r="H42" s="39"/>
      <c r="I42" s="37">
        <v>0</v>
      </c>
      <c r="J42" s="40">
        <v>0</v>
      </c>
    </row>
    <row r="43" spans="1:13" ht="37.200000000000003" hidden="1" customHeight="1" x14ac:dyDescent="0.3">
      <c r="A43">
        <v>5</v>
      </c>
      <c r="B43" s="19" t="s">
        <v>41</v>
      </c>
      <c r="C43" s="30">
        <f>C44+C45</f>
        <v>23737</v>
      </c>
      <c r="D43" s="30">
        <f>D44+D45</f>
        <v>12145</v>
      </c>
      <c r="E43" s="30">
        <f>E44+E45</f>
        <v>11592</v>
      </c>
      <c r="F43" s="30">
        <f t="shared" ref="F43:J43" si="27">F44+F45</f>
        <v>20000</v>
      </c>
      <c r="G43" s="30">
        <f t="shared" si="27"/>
        <v>0</v>
      </c>
      <c r="H43" s="30">
        <f t="shared" si="27"/>
        <v>0</v>
      </c>
      <c r="I43" s="30">
        <f t="shared" si="27"/>
        <v>10000</v>
      </c>
      <c r="J43" s="30">
        <f t="shared" si="27"/>
        <v>10000</v>
      </c>
    </row>
    <row r="44" spans="1:13" ht="37.200000000000003" hidden="1" customHeight="1" thickBot="1" x14ac:dyDescent="0.35">
      <c r="B44" s="7" t="s">
        <v>10</v>
      </c>
      <c r="C44" s="31">
        <f>D44+E44</f>
        <v>23737</v>
      </c>
      <c r="D44" s="41">
        <v>12145</v>
      </c>
      <c r="E44" s="42">
        <v>11592</v>
      </c>
      <c r="F44" s="34">
        <f>I44+J44</f>
        <v>20000</v>
      </c>
      <c r="G44" s="35"/>
      <c r="H44" s="36"/>
      <c r="I44" s="34">
        <v>10000</v>
      </c>
      <c r="J44" s="31">
        <v>10000</v>
      </c>
    </row>
    <row r="45" spans="1:13" ht="37.200000000000003" hidden="1" customHeight="1" thickBot="1" x14ac:dyDescent="0.35">
      <c r="B45" s="8" t="s">
        <v>11</v>
      </c>
      <c r="C45" s="37">
        <f>D45+E45</f>
        <v>0</v>
      </c>
      <c r="D45" s="41"/>
      <c r="E45" s="42"/>
      <c r="F45" s="24">
        <f>I45+J45</f>
        <v>0</v>
      </c>
      <c r="G45" s="38"/>
      <c r="H45" s="39"/>
      <c r="I45" s="37">
        <v>0</v>
      </c>
      <c r="J45" s="40">
        <v>0</v>
      </c>
    </row>
    <row r="46" spans="1:13" ht="37.200000000000003" hidden="1" customHeight="1" x14ac:dyDescent="0.3">
      <c r="A46">
        <v>6</v>
      </c>
      <c r="B46" s="19" t="s">
        <v>42</v>
      </c>
      <c r="C46" s="30">
        <f>C47+C48</f>
        <v>0</v>
      </c>
      <c r="D46" s="30">
        <f>D47+D48</f>
        <v>0</v>
      </c>
      <c r="E46" s="30">
        <f>E47+E48</f>
        <v>9760</v>
      </c>
      <c r="F46" s="30">
        <f t="shared" ref="F46" si="28">F47+F48</f>
        <v>0</v>
      </c>
      <c r="G46" s="30">
        <f t="shared" ref="G46" si="29">G47+G48</f>
        <v>0</v>
      </c>
      <c r="H46" s="30">
        <f t="shared" ref="H46" si="30">H47+H48</f>
        <v>0</v>
      </c>
      <c r="I46" s="30">
        <f t="shared" ref="I46" si="31">I47+I48</f>
        <v>0</v>
      </c>
      <c r="J46" s="30">
        <f t="shared" ref="J46" si="32">J47+J48</f>
        <v>0</v>
      </c>
    </row>
    <row r="47" spans="1:13" ht="37.200000000000003" hidden="1" customHeight="1" thickBot="1" x14ac:dyDescent="0.35">
      <c r="B47" s="7" t="s">
        <v>10</v>
      </c>
      <c r="C47" s="31">
        <v>0</v>
      </c>
      <c r="D47" s="41">
        <v>0</v>
      </c>
      <c r="E47" s="42">
        <v>9760</v>
      </c>
      <c r="F47" s="34">
        <f>I47+J47</f>
        <v>0</v>
      </c>
      <c r="G47" s="35"/>
      <c r="H47" s="36"/>
      <c r="I47" s="34">
        <v>0</v>
      </c>
      <c r="J47" s="31">
        <v>0</v>
      </c>
    </row>
    <row r="48" spans="1:13" ht="37.200000000000003" hidden="1" customHeight="1" thickBot="1" x14ac:dyDescent="0.35">
      <c r="B48" s="8" t="s">
        <v>11</v>
      </c>
      <c r="C48" s="37">
        <f>D48+E48</f>
        <v>0</v>
      </c>
      <c r="D48" s="41"/>
      <c r="E48" s="42"/>
      <c r="F48" s="24">
        <f>I48+J48</f>
        <v>0</v>
      </c>
      <c r="G48" s="38"/>
      <c r="H48" s="39"/>
      <c r="I48" s="37">
        <v>0</v>
      </c>
      <c r="J48" s="40">
        <v>0</v>
      </c>
    </row>
    <row r="49" spans="1:10" ht="37.200000000000003" hidden="1" customHeight="1" x14ac:dyDescent="0.3">
      <c r="A49">
        <v>7</v>
      </c>
      <c r="B49" s="19" t="s">
        <v>43</v>
      </c>
      <c r="C49" s="30">
        <f>C50+C51</f>
        <v>13217</v>
      </c>
      <c r="D49" s="30">
        <f>D50+D51</f>
        <v>13217</v>
      </c>
      <c r="E49" s="30">
        <f>E50+E51</f>
        <v>0</v>
      </c>
      <c r="F49" s="30">
        <f t="shared" ref="F49" si="33">F50+F51</f>
        <v>6000</v>
      </c>
      <c r="G49" s="30">
        <f t="shared" ref="G49" si="34">G50+G51</f>
        <v>0</v>
      </c>
      <c r="H49" s="30">
        <f t="shared" ref="H49" si="35">H50+H51</f>
        <v>0</v>
      </c>
      <c r="I49" s="30">
        <f t="shared" ref="I49" si="36">I50+I51</f>
        <v>5000</v>
      </c>
      <c r="J49" s="30">
        <f t="shared" ref="J49" si="37">J50+J51</f>
        <v>1000</v>
      </c>
    </row>
    <row r="50" spans="1:10" ht="37.200000000000003" hidden="1" customHeight="1" thickBot="1" x14ac:dyDescent="0.35">
      <c r="B50" s="7" t="s">
        <v>10</v>
      </c>
      <c r="C50" s="31">
        <f>D50+E50</f>
        <v>13217</v>
      </c>
      <c r="D50" s="41">
        <v>13217</v>
      </c>
      <c r="E50" s="42">
        <v>0</v>
      </c>
      <c r="F50" s="34">
        <f>I50+J50</f>
        <v>6000</v>
      </c>
      <c r="G50" s="35"/>
      <c r="H50" s="36"/>
      <c r="I50" s="34">
        <v>5000</v>
      </c>
      <c r="J50" s="31">
        <v>1000</v>
      </c>
    </row>
    <row r="51" spans="1:10" ht="37.200000000000003" hidden="1" customHeight="1" thickBot="1" x14ac:dyDescent="0.35">
      <c r="B51" s="8" t="s">
        <v>11</v>
      </c>
      <c r="C51" s="37">
        <f>D51+E51</f>
        <v>0</v>
      </c>
      <c r="D51" s="41"/>
      <c r="E51" s="42"/>
      <c r="F51" s="24">
        <f>I51+J51</f>
        <v>0</v>
      </c>
      <c r="G51" s="38"/>
      <c r="H51" s="39"/>
      <c r="I51" s="37">
        <v>0</v>
      </c>
      <c r="J51" s="40">
        <v>0</v>
      </c>
    </row>
    <row r="52" spans="1:10" hidden="1" x14ac:dyDescent="0.3">
      <c r="A52">
        <v>8</v>
      </c>
      <c r="B52" s="19" t="s">
        <v>51</v>
      </c>
      <c r="C52" s="30">
        <f>C53+C54</f>
        <v>162649</v>
      </c>
      <c r="D52" s="30">
        <f>D53+D54</f>
        <v>117333</v>
      </c>
      <c r="E52" s="30">
        <f>E53+E54</f>
        <v>45316</v>
      </c>
      <c r="F52" s="30">
        <f t="shared" ref="F52" si="38">F53+F54</f>
        <v>40000</v>
      </c>
      <c r="G52" s="30">
        <f t="shared" ref="G52" si="39">G53+G54</f>
        <v>0</v>
      </c>
      <c r="H52" s="30">
        <f t="shared" ref="H52" si="40">H53+H54</f>
        <v>0</v>
      </c>
      <c r="I52" s="30">
        <f t="shared" ref="I52" si="41">I53+I54</f>
        <v>30000</v>
      </c>
      <c r="J52" s="30">
        <f t="shared" ref="J52" si="42">J53+J54</f>
        <v>10000</v>
      </c>
    </row>
    <row r="53" spans="1:10" ht="58.2" hidden="1" thickBot="1" x14ac:dyDescent="0.35">
      <c r="B53" s="7" t="s">
        <v>10</v>
      </c>
      <c r="C53" s="31">
        <f>D53+E53</f>
        <v>162649</v>
      </c>
      <c r="D53" s="41">
        <v>117333</v>
      </c>
      <c r="E53" s="42">
        <f>7225+7140+23243+2563+5145</f>
        <v>45316</v>
      </c>
      <c r="F53" s="34">
        <f>I53+J53</f>
        <v>40000</v>
      </c>
      <c r="G53" s="35"/>
      <c r="H53" s="36"/>
      <c r="I53" s="34">
        <v>30000</v>
      </c>
      <c r="J53" s="31">
        <v>10000</v>
      </c>
    </row>
    <row r="54" spans="1:10" ht="29.4" hidden="1" thickBot="1" x14ac:dyDescent="0.35">
      <c r="B54" s="8" t="s">
        <v>11</v>
      </c>
      <c r="C54" s="37">
        <f>D54+E54</f>
        <v>0</v>
      </c>
      <c r="D54" s="41"/>
      <c r="E54" s="42"/>
      <c r="F54" s="24">
        <f>I54+J54</f>
        <v>0</v>
      </c>
      <c r="G54" s="38"/>
      <c r="H54" s="39"/>
      <c r="I54" s="37">
        <v>0</v>
      </c>
      <c r="J54" s="40">
        <v>0</v>
      </c>
    </row>
    <row r="55" spans="1:10" ht="37.200000000000003" hidden="1" customHeight="1" x14ac:dyDescent="0.3">
      <c r="A55">
        <v>9</v>
      </c>
      <c r="B55" s="21" t="s">
        <v>52</v>
      </c>
      <c r="C55" s="30">
        <f>C56+C57</f>
        <v>86706</v>
      </c>
      <c r="D55" s="30">
        <f>D56+D57</f>
        <v>70151</v>
      </c>
      <c r="E55" s="30">
        <f>E56+E57</f>
        <v>16555</v>
      </c>
      <c r="F55" s="30">
        <f t="shared" ref="F55" si="43">F56+F57</f>
        <v>40000</v>
      </c>
      <c r="G55" s="30">
        <f t="shared" ref="G55" si="44">G56+G57</f>
        <v>0</v>
      </c>
      <c r="H55" s="30">
        <f t="shared" ref="H55" si="45">H56+H57</f>
        <v>0</v>
      </c>
      <c r="I55" s="30">
        <f t="shared" ref="I55" si="46">I56+I57</f>
        <v>30000</v>
      </c>
      <c r="J55" s="30">
        <v>10000</v>
      </c>
    </row>
    <row r="56" spans="1:10" ht="37.200000000000003" hidden="1" customHeight="1" thickBot="1" x14ac:dyDescent="0.35">
      <c r="B56" s="7" t="s">
        <v>10</v>
      </c>
      <c r="C56" s="31">
        <f>D56+E56</f>
        <v>86706</v>
      </c>
      <c r="D56" s="41">
        <v>70151</v>
      </c>
      <c r="E56" s="42">
        <f>12206+1475+326+2548</f>
        <v>16555</v>
      </c>
      <c r="F56" s="34">
        <f>I56+J56</f>
        <v>40000</v>
      </c>
      <c r="G56" s="35"/>
      <c r="H56" s="36"/>
      <c r="I56" s="34">
        <v>30000</v>
      </c>
      <c r="J56" s="31">
        <v>10000</v>
      </c>
    </row>
    <row r="57" spans="1:10" ht="37.200000000000003" hidden="1" customHeight="1" thickBot="1" x14ac:dyDescent="0.35">
      <c r="B57" s="8" t="s">
        <v>11</v>
      </c>
      <c r="C57" s="37">
        <f>D57+E57</f>
        <v>0</v>
      </c>
      <c r="D57" s="41"/>
      <c r="E57" s="42"/>
      <c r="F57" s="24">
        <f>I57+J57</f>
        <v>0</v>
      </c>
      <c r="G57" s="38"/>
      <c r="H57" s="39"/>
      <c r="I57" s="37">
        <v>0</v>
      </c>
      <c r="J57" s="40">
        <v>0</v>
      </c>
    </row>
    <row r="58" spans="1:10" ht="37.200000000000003" hidden="1" customHeight="1" x14ac:dyDescent="0.3">
      <c r="A58">
        <v>10</v>
      </c>
      <c r="B58" s="21" t="s">
        <v>44</v>
      </c>
      <c r="C58" s="30">
        <f>C59+C60</f>
        <v>64052</v>
      </c>
      <c r="D58" s="30">
        <f>D59+D60</f>
        <v>50802</v>
      </c>
      <c r="E58" s="30">
        <f>E59+E60</f>
        <v>13250</v>
      </c>
      <c r="F58" s="30">
        <f t="shared" ref="F58:J58" si="47">F59+F60</f>
        <v>25000</v>
      </c>
      <c r="G58" s="30">
        <f t="shared" si="47"/>
        <v>0</v>
      </c>
      <c r="H58" s="30">
        <f t="shared" si="47"/>
        <v>0</v>
      </c>
      <c r="I58" s="30">
        <f t="shared" si="47"/>
        <v>20000</v>
      </c>
      <c r="J58" s="30">
        <f t="shared" si="47"/>
        <v>5000</v>
      </c>
    </row>
    <row r="59" spans="1:10" ht="37.200000000000003" hidden="1" customHeight="1" thickBot="1" x14ac:dyDescent="0.35">
      <c r="B59" s="7" t="s">
        <v>10</v>
      </c>
      <c r="C59" s="31">
        <f>D59+E59</f>
        <v>64052</v>
      </c>
      <c r="D59" s="41">
        <v>50802</v>
      </c>
      <c r="E59" s="42">
        <f>4290+6591+2369</f>
        <v>13250</v>
      </c>
      <c r="F59" s="34">
        <f>I59+J59</f>
        <v>25000</v>
      </c>
      <c r="G59" s="35"/>
      <c r="H59" s="36"/>
      <c r="I59" s="34">
        <v>20000</v>
      </c>
      <c r="J59" s="31">
        <v>5000</v>
      </c>
    </row>
    <row r="60" spans="1:10" ht="37.200000000000003" hidden="1" customHeight="1" thickBot="1" x14ac:dyDescent="0.35">
      <c r="B60" s="8" t="s">
        <v>11</v>
      </c>
      <c r="C60" s="37">
        <f>D60+E60</f>
        <v>0</v>
      </c>
      <c r="D60" s="41"/>
      <c r="E60" s="42"/>
      <c r="F60" s="24">
        <f>I60+J60</f>
        <v>0</v>
      </c>
      <c r="G60" s="38"/>
      <c r="H60" s="39"/>
      <c r="I60" s="37">
        <v>0</v>
      </c>
      <c r="J60" s="40">
        <v>0</v>
      </c>
    </row>
    <row r="61" spans="1:10" ht="37.200000000000003" hidden="1" customHeight="1" x14ac:dyDescent="0.3">
      <c r="A61">
        <v>11</v>
      </c>
      <c r="B61" s="21" t="s">
        <v>48</v>
      </c>
      <c r="C61" s="30">
        <f>C62+C63</f>
        <v>9829</v>
      </c>
      <c r="D61" s="30">
        <f>D62+D63</f>
        <v>0</v>
      </c>
      <c r="E61" s="30">
        <f>E62+E63</f>
        <v>9829</v>
      </c>
      <c r="F61" s="30">
        <f t="shared" ref="F61:J61" si="48">F62+F63</f>
        <v>5000</v>
      </c>
      <c r="G61" s="30">
        <f t="shared" si="48"/>
        <v>0</v>
      </c>
      <c r="H61" s="30">
        <f t="shared" si="48"/>
        <v>0</v>
      </c>
      <c r="I61" s="30">
        <f t="shared" si="48"/>
        <v>0</v>
      </c>
      <c r="J61" s="30">
        <f t="shared" si="48"/>
        <v>5000</v>
      </c>
    </row>
    <row r="62" spans="1:10" ht="37.200000000000003" hidden="1" customHeight="1" thickBot="1" x14ac:dyDescent="0.35">
      <c r="B62" s="7" t="s">
        <v>10</v>
      </c>
      <c r="C62" s="31">
        <f>D62+E62</f>
        <v>9829</v>
      </c>
      <c r="D62" s="41">
        <v>0</v>
      </c>
      <c r="E62" s="42">
        <v>9829</v>
      </c>
      <c r="F62" s="34">
        <f>I62+J62</f>
        <v>5000</v>
      </c>
      <c r="G62" s="35"/>
      <c r="H62" s="36"/>
      <c r="I62" s="34">
        <v>0</v>
      </c>
      <c r="J62" s="31">
        <v>5000</v>
      </c>
    </row>
    <row r="63" spans="1:10" ht="37.200000000000003" hidden="1" customHeight="1" thickBot="1" x14ac:dyDescent="0.35">
      <c r="B63" s="8" t="s">
        <v>11</v>
      </c>
      <c r="C63" s="37">
        <f>D63+E63</f>
        <v>0</v>
      </c>
      <c r="D63" s="41"/>
      <c r="E63" s="42"/>
      <c r="F63" s="24">
        <f>I63+J63</f>
        <v>0</v>
      </c>
      <c r="G63" s="38"/>
      <c r="H63" s="39"/>
      <c r="I63" s="37">
        <v>0</v>
      </c>
      <c r="J63" s="40">
        <v>0</v>
      </c>
    </row>
    <row r="64" spans="1:10" ht="37.200000000000003" hidden="1" customHeight="1" x14ac:dyDescent="0.3">
      <c r="A64">
        <v>12</v>
      </c>
      <c r="B64" s="21" t="s">
        <v>49</v>
      </c>
      <c r="C64" s="30">
        <f>C65+C66</f>
        <v>5249</v>
      </c>
      <c r="D64" s="30">
        <f>D65+D66</f>
        <v>0</v>
      </c>
      <c r="E64" s="30">
        <f>E65+E66</f>
        <v>5249</v>
      </c>
      <c r="F64" s="30">
        <f t="shared" ref="F64:J64" si="49">F65+F66</f>
        <v>5000</v>
      </c>
      <c r="G64" s="30">
        <f t="shared" si="49"/>
        <v>0</v>
      </c>
      <c r="H64" s="30">
        <f t="shared" si="49"/>
        <v>0</v>
      </c>
      <c r="I64" s="30">
        <f t="shared" si="49"/>
        <v>0</v>
      </c>
      <c r="J64" s="30">
        <f t="shared" si="49"/>
        <v>5000</v>
      </c>
    </row>
    <row r="65" spans="1:20" ht="37.200000000000003" hidden="1" customHeight="1" thickBot="1" x14ac:dyDescent="0.35">
      <c r="B65" s="7" t="s">
        <v>10</v>
      </c>
      <c r="C65" s="31">
        <f>D65+E65</f>
        <v>5249</v>
      </c>
      <c r="D65" s="41">
        <v>0</v>
      </c>
      <c r="E65" s="42">
        <v>5249</v>
      </c>
      <c r="F65" s="34">
        <f>I65+J65</f>
        <v>5000</v>
      </c>
      <c r="G65" s="35"/>
      <c r="H65" s="36"/>
      <c r="I65" s="34">
        <v>0</v>
      </c>
      <c r="J65" s="31">
        <v>5000</v>
      </c>
    </row>
    <row r="66" spans="1:20" ht="37.200000000000003" hidden="1" customHeight="1" thickBot="1" x14ac:dyDescent="0.35">
      <c r="B66" s="8" t="s">
        <v>11</v>
      </c>
      <c r="C66" s="37">
        <f>D66+E66</f>
        <v>0</v>
      </c>
      <c r="D66" s="41"/>
      <c r="E66" s="42"/>
      <c r="F66" s="24">
        <f>I66+J66</f>
        <v>0</v>
      </c>
      <c r="G66" s="38"/>
      <c r="H66" s="39"/>
      <c r="I66" s="37">
        <v>0</v>
      </c>
      <c r="J66" s="40">
        <v>0</v>
      </c>
    </row>
    <row r="67" spans="1:20" ht="37.200000000000003" hidden="1" customHeight="1" x14ac:dyDescent="0.3">
      <c r="A67">
        <v>13</v>
      </c>
      <c r="B67" s="21" t="s">
        <v>53</v>
      </c>
      <c r="C67" s="30">
        <f>C68+C69</f>
        <v>69318</v>
      </c>
      <c r="D67" s="30">
        <f>D68+D69</f>
        <v>0</v>
      </c>
      <c r="E67" s="30">
        <f>E68+E69</f>
        <v>69318</v>
      </c>
      <c r="F67" s="30">
        <f t="shared" ref="F67:J67" si="50">F68+F69</f>
        <v>20000</v>
      </c>
      <c r="G67" s="30">
        <f t="shared" si="50"/>
        <v>0</v>
      </c>
      <c r="H67" s="30">
        <f t="shared" si="50"/>
        <v>0</v>
      </c>
      <c r="I67" s="30">
        <f t="shared" si="50"/>
        <v>0</v>
      </c>
      <c r="J67" s="30">
        <f t="shared" si="50"/>
        <v>20000</v>
      </c>
    </row>
    <row r="68" spans="1:20" ht="37.200000000000003" hidden="1" customHeight="1" thickBot="1" x14ac:dyDescent="0.35">
      <c r="B68" s="7" t="s">
        <v>10</v>
      </c>
      <c r="C68" s="31">
        <f>D68+E68</f>
        <v>69318</v>
      </c>
      <c r="D68" s="41">
        <v>0</v>
      </c>
      <c r="E68" s="42">
        <v>69318</v>
      </c>
      <c r="F68" s="34">
        <f>I68+J68</f>
        <v>20000</v>
      </c>
      <c r="G68" s="35"/>
      <c r="H68" s="36"/>
      <c r="I68" s="34">
        <v>0</v>
      </c>
      <c r="J68" s="31">
        <v>20000</v>
      </c>
    </row>
    <row r="69" spans="1:20" ht="37.200000000000003" hidden="1" customHeight="1" thickBot="1" x14ac:dyDescent="0.35">
      <c r="B69" s="8" t="s">
        <v>11</v>
      </c>
      <c r="C69" s="37">
        <f>D69+E69</f>
        <v>0</v>
      </c>
      <c r="D69" s="41"/>
      <c r="E69" s="42"/>
      <c r="F69" s="24">
        <f>I69+J69</f>
        <v>0</v>
      </c>
      <c r="G69" s="38"/>
      <c r="H69" s="39"/>
      <c r="I69" s="37">
        <v>0</v>
      </c>
      <c r="J69" s="40">
        <v>0</v>
      </c>
    </row>
    <row r="70" spans="1:20" ht="35.4" customHeight="1" thickBot="1" x14ac:dyDescent="0.35">
      <c r="B70" s="6" t="s">
        <v>12</v>
      </c>
      <c r="C70" s="46">
        <f>D70+E70</f>
        <v>68415</v>
      </c>
      <c r="D70" s="47">
        <f>D73+D77</f>
        <v>66615</v>
      </c>
      <c r="E70" s="47">
        <f>E73+E77</f>
        <v>1800</v>
      </c>
      <c r="F70" s="26">
        <f>I70+J70</f>
        <v>64175</v>
      </c>
      <c r="G70" s="48"/>
      <c r="H70" s="49"/>
      <c r="I70" s="75">
        <v>60175</v>
      </c>
      <c r="J70" s="47">
        <f>J73+J77</f>
        <v>4000</v>
      </c>
      <c r="Q70" s="79" t="s">
        <v>54</v>
      </c>
      <c r="R70" s="79">
        <v>4000</v>
      </c>
      <c r="S70" s="79"/>
      <c r="T70" s="79">
        <f>R70*7</f>
        <v>28000</v>
      </c>
    </row>
    <row r="71" spans="1:20" hidden="1" x14ac:dyDescent="0.3">
      <c r="B71" s="7" t="s">
        <v>13</v>
      </c>
      <c r="C71" s="32"/>
      <c r="D71" s="32"/>
      <c r="E71" s="50"/>
      <c r="F71" s="34"/>
      <c r="G71" s="50"/>
      <c r="H71" s="32"/>
      <c r="I71" s="32"/>
      <c r="J71" s="32"/>
      <c r="Q71" s="79"/>
      <c r="R71" s="79"/>
      <c r="S71" s="79"/>
      <c r="T71" s="79">
        <f t="shared" ref="T71:T81" si="51">R71*7</f>
        <v>0</v>
      </c>
    </row>
    <row r="72" spans="1:20" ht="28.8" hidden="1" x14ac:dyDescent="0.3">
      <c r="B72" s="7" t="s">
        <v>14</v>
      </c>
      <c r="C72" s="32"/>
      <c r="D72" s="32"/>
      <c r="E72" s="50"/>
      <c r="F72" s="34"/>
      <c r="G72" s="50"/>
      <c r="H72" s="32"/>
      <c r="I72" s="32"/>
      <c r="J72" s="32"/>
      <c r="Q72" s="79"/>
      <c r="R72" s="79"/>
      <c r="S72" s="79"/>
      <c r="T72" s="79">
        <f t="shared" si="51"/>
        <v>0</v>
      </c>
    </row>
    <row r="73" spans="1:20" ht="27.6" hidden="1" thickBot="1" x14ac:dyDescent="0.35">
      <c r="B73" s="19" t="s">
        <v>45</v>
      </c>
      <c r="C73" s="32">
        <f>C74</f>
        <v>26415</v>
      </c>
      <c r="D73" s="32">
        <f>D74</f>
        <v>24615</v>
      </c>
      <c r="E73" s="32">
        <f>E74</f>
        <v>1800</v>
      </c>
      <c r="F73" s="30">
        <f t="shared" ref="F73" si="52">F74+F75</f>
        <v>22000</v>
      </c>
      <c r="G73" s="30">
        <f t="shared" ref="G73" si="53">G74+G75</f>
        <v>0</v>
      </c>
      <c r="H73" s="30">
        <f t="shared" ref="H73" si="54">H74+H75</f>
        <v>0</v>
      </c>
      <c r="I73" s="30">
        <f>I74+I75+I76</f>
        <v>20000</v>
      </c>
      <c r="J73" s="30">
        <f>J74+J75+J76</f>
        <v>2000</v>
      </c>
      <c r="Q73" s="79"/>
      <c r="R73" s="79"/>
      <c r="S73" s="79"/>
      <c r="T73" s="79">
        <f t="shared" si="51"/>
        <v>0</v>
      </c>
    </row>
    <row r="74" spans="1:20" ht="29.4" hidden="1" thickBot="1" x14ac:dyDescent="0.35">
      <c r="B74" s="7" t="s">
        <v>14</v>
      </c>
      <c r="C74" s="32">
        <f>D74+E74</f>
        <v>26415</v>
      </c>
      <c r="D74" s="32">
        <v>24615</v>
      </c>
      <c r="E74" s="50">
        <v>1800</v>
      </c>
      <c r="F74" s="34">
        <f>I74+J74</f>
        <v>22000</v>
      </c>
      <c r="G74" s="35"/>
      <c r="H74" s="36"/>
      <c r="I74" s="34">
        <v>20000</v>
      </c>
      <c r="J74" s="31">
        <v>2000</v>
      </c>
      <c r="Q74" s="79"/>
      <c r="R74" s="79"/>
      <c r="S74" s="79"/>
      <c r="T74" s="79">
        <f t="shared" si="51"/>
        <v>0</v>
      </c>
    </row>
    <row r="75" spans="1:20" ht="15" hidden="1" thickBot="1" x14ac:dyDescent="0.35">
      <c r="B75" s="7" t="s">
        <v>15</v>
      </c>
      <c r="C75" s="32">
        <v>0</v>
      </c>
      <c r="D75" s="32">
        <v>0</v>
      </c>
      <c r="E75" s="50">
        <v>0</v>
      </c>
      <c r="F75" s="34">
        <f>I75+J75</f>
        <v>0</v>
      </c>
      <c r="G75" s="38"/>
      <c r="H75" s="39"/>
      <c r="I75" s="34">
        <v>0</v>
      </c>
      <c r="J75" s="31">
        <v>0</v>
      </c>
      <c r="Q75" s="79"/>
      <c r="R75" s="79"/>
      <c r="S75" s="79"/>
      <c r="T75" s="79">
        <f t="shared" si="51"/>
        <v>0</v>
      </c>
    </row>
    <row r="76" spans="1:20" ht="26.4" hidden="1" customHeight="1" thickBot="1" x14ac:dyDescent="0.35">
      <c r="B76" s="8" t="s">
        <v>26</v>
      </c>
      <c r="C76" s="37">
        <v>0</v>
      </c>
      <c r="D76" s="32">
        <v>0</v>
      </c>
      <c r="E76" s="37">
        <v>0</v>
      </c>
      <c r="F76" s="34">
        <v>0</v>
      </c>
      <c r="G76" s="50"/>
      <c r="H76" s="32"/>
      <c r="I76" s="37">
        <v>0</v>
      </c>
      <c r="J76" s="34">
        <v>0</v>
      </c>
      <c r="Q76" s="79"/>
      <c r="R76" s="79"/>
      <c r="S76" s="79"/>
      <c r="T76" s="79">
        <f t="shared" si="51"/>
        <v>0</v>
      </c>
    </row>
    <row r="77" spans="1:20" ht="26.4" hidden="1" customHeight="1" x14ac:dyDescent="0.3">
      <c r="B77" s="19" t="s">
        <v>46</v>
      </c>
      <c r="C77" s="32">
        <f>C78</f>
        <v>42000</v>
      </c>
      <c r="D77" s="30">
        <f>D78</f>
        <v>42000</v>
      </c>
      <c r="E77" s="50">
        <f>E78</f>
        <v>0</v>
      </c>
      <c r="F77" s="30">
        <f t="shared" ref="F77" si="55">F78+F79</f>
        <v>31307</v>
      </c>
      <c r="G77" s="30">
        <f t="shared" ref="G77" si="56">G78+G79</f>
        <v>0</v>
      </c>
      <c r="H77" s="30">
        <f t="shared" ref="H77" si="57">H78+H79</f>
        <v>0</v>
      </c>
      <c r="I77" s="30">
        <f>I78+I79+I80</f>
        <v>29307</v>
      </c>
      <c r="J77" s="30">
        <v>2000</v>
      </c>
      <c r="Q77" s="79"/>
      <c r="R77" s="79"/>
      <c r="S77" s="79"/>
      <c r="T77" s="79">
        <f t="shared" si="51"/>
        <v>0</v>
      </c>
    </row>
    <row r="78" spans="1:20" ht="26.4" hidden="1" customHeight="1" thickBot="1" x14ac:dyDescent="0.35">
      <c r="B78" s="7" t="s">
        <v>14</v>
      </c>
      <c r="C78" s="32">
        <f>D78+E78</f>
        <v>42000</v>
      </c>
      <c r="D78" s="32">
        <v>42000</v>
      </c>
      <c r="E78" s="50">
        <v>0</v>
      </c>
      <c r="F78" s="34">
        <f>I78+J78</f>
        <v>31307</v>
      </c>
      <c r="G78" s="35"/>
      <c r="H78" s="36"/>
      <c r="I78" s="34">
        <v>29307</v>
      </c>
      <c r="J78" s="31">
        <v>2000</v>
      </c>
      <c r="Q78" s="79"/>
      <c r="R78" s="79"/>
      <c r="S78" s="79"/>
      <c r="T78" s="79">
        <f t="shared" si="51"/>
        <v>0</v>
      </c>
    </row>
    <row r="79" spans="1:20" ht="26.4" hidden="1" customHeight="1" thickBot="1" x14ac:dyDescent="0.35">
      <c r="B79" s="7" t="s">
        <v>15</v>
      </c>
      <c r="C79" s="32">
        <v>0</v>
      </c>
      <c r="D79" s="32">
        <v>0</v>
      </c>
      <c r="E79" s="50">
        <v>0</v>
      </c>
      <c r="F79" s="34">
        <f>I79+J79</f>
        <v>0</v>
      </c>
      <c r="G79" s="38"/>
      <c r="H79" s="39"/>
      <c r="I79" s="34">
        <v>0</v>
      </c>
      <c r="J79" s="31">
        <v>0</v>
      </c>
      <c r="Q79" s="79"/>
      <c r="R79" s="79"/>
      <c r="S79" s="79"/>
      <c r="T79" s="79">
        <f t="shared" si="51"/>
        <v>0</v>
      </c>
    </row>
    <row r="80" spans="1:20" ht="26.4" hidden="1" customHeight="1" thickBot="1" x14ac:dyDescent="0.35">
      <c r="B80" s="8" t="s">
        <v>26</v>
      </c>
      <c r="C80" s="37">
        <v>0</v>
      </c>
      <c r="D80" s="37">
        <v>0</v>
      </c>
      <c r="E80" s="37">
        <v>0</v>
      </c>
      <c r="F80" s="34">
        <v>0</v>
      </c>
      <c r="G80" s="50"/>
      <c r="H80" s="32"/>
      <c r="I80" s="37">
        <v>0</v>
      </c>
      <c r="J80" s="34">
        <v>0</v>
      </c>
      <c r="Q80" s="79"/>
      <c r="R80" s="79"/>
      <c r="S80" s="79"/>
      <c r="T80" s="79">
        <f t="shared" si="51"/>
        <v>0</v>
      </c>
    </row>
    <row r="81" spans="2:20" ht="52.8" customHeight="1" thickBot="1" x14ac:dyDescent="0.35">
      <c r="B81" s="10" t="s">
        <v>47</v>
      </c>
      <c r="C81" s="51">
        <f>D81+E81</f>
        <v>417383</v>
      </c>
      <c r="D81" s="25">
        <v>138039</v>
      </c>
      <c r="E81" s="45">
        <v>279344</v>
      </c>
      <c r="F81" s="52">
        <f t="shared" ref="F81:F90" si="58">I81+J81</f>
        <v>474032</v>
      </c>
      <c r="G81" s="53"/>
      <c r="H81" s="54"/>
      <c r="I81" s="72">
        <v>141045</v>
      </c>
      <c r="J81" s="51">
        <f>500000-167013</f>
        <v>332987</v>
      </c>
      <c r="Q81" s="79" t="s">
        <v>55</v>
      </c>
      <c r="R81" s="79">
        <v>5000</v>
      </c>
      <c r="S81" s="79"/>
      <c r="T81" s="79">
        <f t="shared" si="51"/>
        <v>35000</v>
      </c>
    </row>
    <row r="82" spans="2:20" ht="52.8" customHeight="1" thickBot="1" x14ac:dyDescent="0.35">
      <c r="B82" s="78" t="s">
        <v>16</v>
      </c>
      <c r="C82" s="51">
        <f t="shared" ref="C82:C90" si="59">D82+E82</f>
        <v>300288</v>
      </c>
      <c r="D82" s="55">
        <v>92730</v>
      </c>
      <c r="E82" s="56">
        <v>207558</v>
      </c>
      <c r="F82" s="52">
        <f t="shared" si="58"/>
        <v>101000</v>
      </c>
      <c r="G82" s="57"/>
      <c r="H82" s="58"/>
      <c r="I82" s="76">
        <v>86000</v>
      </c>
      <c r="J82" s="55">
        <v>15000</v>
      </c>
      <c r="Q82" s="79" t="s">
        <v>56</v>
      </c>
      <c r="R82" s="79"/>
      <c r="S82" s="79"/>
      <c r="T82" s="79">
        <v>10000</v>
      </c>
    </row>
    <row r="83" spans="2:20" ht="33" customHeight="1" thickBot="1" x14ac:dyDescent="0.35">
      <c r="B83" s="12" t="s">
        <v>27</v>
      </c>
      <c r="C83" s="51">
        <f t="shared" si="59"/>
        <v>80000</v>
      </c>
      <c r="D83" s="44">
        <v>80000</v>
      </c>
      <c r="E83" s="59">
        <v>0</v>
      </c>
      <c r="F83" s="52">
        <f t="shared" si="58"/>
        <v>66000</v>
      </c>
      <c r="G83" s="60"/>
      <c r="H83" s="60"/>
      <c r="I83" s="74">
        <v>50000</v>
      </c>
      <c r="J83" s="44">
        <v>16000</v>
      </c>
      <c r="Q83" s="79" t="s">
        <v>57</v>
      </c>
      <c r="R83" s="79"/>
      <c r="S83" s="79"/>
      <c r="T83" s="79">
        <v>4000</v>
      </c>
    </row>
    <row r="84" spans="2:20" ht="28.8" customHeight="1" thickBot="1" x14ac:dyDescent="0.35">
      <c r="B84" s="22" t="s">
        <v>17</v>
      </c>
      <c r="C84" s="51">
        <f t="shared" si="59"/>
        <v>3081</v>
      </c>
      <c r="D84" s="25">
        <v>3081</v>
      </c>
      <c r="E84" s="45">
        <v>0</v>
      </c>
      <c r="F84" s="52">
        <f t="shared" si="58"/>
        <v>5600</v>
      </c>
      <c r="G84" s="53"/>
      <c r="H84" s="54"/>
      <c r="I84" s="72">
        <v>3100</v>
      </c>
      <c r="J84" s="25">
        <v>2500</v>
      </c>
      <c r="Q84" s="79" t="s">
        <v>58</v>
      </c>
      <c r="R84" s="79"/>
      <c r="S84" s="79"/>
      <c r="T84" s="79">
        <v>6600</v>
      </c>
    </row>
    <row r="85" spans="2:20" ht="28.2" customHeight="1" thickBot="1" x14ac:dyDescent="0.35">
      <c r="B85" s="11" t="s">
        <v>18</v>
      </c>
      <c r="C85" s="51">
        <f t="shared" si="59"/>
        <v>42298</v>
      </c>
      <c r="D85" s="25">
        <v>32979</v>
      </c>
      <c r="E85" s="45">
        <v>9319</v>
      </c>
      <c r="F85" s="52">
        <f t="shared" si="58"/>
        <v>20000</v>
      </c>
      <c r="G85" s="53"/>
      <c r="H85" s="54"/>
      <c r="I85" s="72">
        <v>10000</v>
      </c>
      <c r="J85" s="25">
        <v>10000</v>
      </c>
      <c r="Q85" s="79" t="s">
        <v>59</v>
      </c>
      <c r="R85" s="79"/>
      <c r="S85" s="79"/>
      <c r="T85" s="79">
        <v>2400</v>
      </c>
    </row>
    <row r="86" spans="2:20" ht="27" customHeight="1" thickBot="1" x14ac:dyDescent="0.35">
      <c r="B86" s="11" t="s">
        <v>19</v>
      </c>
      <c r="C86" s="51">
        <f t="shared" si="59"/>
        <v>17501</v>
      </c>
      <c r="D86" s="25">
        <v>10000</v>
      </c>
      <c r="E86" s="45">
        <v>7501</v>
      </c>
      <c r="F86" s="52">
        <f t="shared" si="58"/>
        <v>13000</v>
      </c>
      <c r="G86" s="53"/>
      <c r="H86" s="54"/>
      <c r="I86" s="72">
        <v>10000</v>
      </c>
      <c r="J86" s="25">
        <v>3000</v>
      </c>
      <c r="R86" t="s">
        <v>60</v>
      </c>
      <c r="T86">
        <f>SUM(T70:T85)</f>
        <v>86000</v>
      </c>
    </row>
    <row r="87" spans="2:20" ht="25.2" customHeight="1" thickBot="1" x14ac:dyDescent="0.35">
      <c r="B87" s="11" t="s">
        <v>20</v>
      </c>
      <c r="C87" s="51">
        <f t="shared" si="59"/>
        <v>0</v>
      </c>
      <c r="D87" s="25">
        <v>0</v>
      </c>
      <c r="E87" s="45">
        <v>0</v>
      </c>
      <c r="F87" s="52">
        <f t="shared" si="58"/>
        <v>0</v>
      </c>
      <c r="G87" s="53"/>
      <c r="H87" s="54"/>
      <c r="I87" s="25">
        <v>0</v>
      </c>
      <c r="J87" s="25">
        <v>0</v>
      </c>
    </row>
    <row r="88" spans="2:20" ht="27" customHeight="1" thickBot="1" x14ac:dyDescent="0.35">
      <c r="B88" s="11" t="s">
        <v>21</v>
      </c>
      <c r="C88" s="51">
        <f t="shared" si="59"/>
        <v>0</v>
      </c>
      <c r="D88" s="25">
        <v>0</v>
      </c>
      <c r="E88" s="45">
        <v>0</v>
      </c>
      <c r="F88" s="52">
        <f t="shared" si="58"/>
        <v>0</v>
      </c>
      <c r="G88" s="53"/>
      <c r="H88" s="54"/>
      <c r="I88" s="25">
        <v>0</v>
      </c>
      <c r="J88" s="25">
        <v>0</v>
      </c>
    </row>
    <row r="89" spans="2:20" ht="29.4" thickBot="1" x14ac:dyDescent="0.35">
      <c r="B89" s="11" t="s">
        <v>22</v>
      </c>
      <c r="C89" s="51">
        <f t="shared" si="59"/>
        <v>0</v>
      </c>
      <c r="D89" s="25">
        <v>0</v>
      </c>
      <c r="E89" s="45">
        <v>0</v>
      </c>
      <c r="F89" s="52">
        <f t="shared" si="58"/>
        <v>0</v>
      </c>
      <c r="G89" s="53"/>
      <c r="H89" s="54"/>
      <c r="I89" s="25">
        <v>0</v>
      </c>
      <c r="J89" s="25">
        <v>0</v>
      </c>
    </row>
    <row r="90" spans="2:20" ht="15" thickBot="1" x14ac:dyDescent="0.35">
      <c r="B90" s="11" t="s">
        <v>23</v>
      </c>
      <c r="C90" s="51">
        <f t="shared" si="59"/>
        <v>0</v>
      </c>
      <c r="D90" s="25">
        <v>0</v>
      </c>
      <c r="E90" s="45">
        <v>0</v>
      </c>
      <c r="F90" s="52">
        <f t="shared" si="58"/>
        <v>0</v>
      </c>
      <c r="G90" s="53"/>
      <c r="H90" s="54"/>
      <c r="I90" s="25">
        <v>0</v>
      </c>
      <c r="J90" s="25">
        <v>0</v>
      </c>
    </row>
    <row r="91" spans="2:20" ht="29.4" thickBot="1" x14ac:dyDescent="0.35">
      <c r="B91" s="11" t="s">
        <v>24</v>
      </c>
      <c r="C91" s="25">
        <v>0</v>
      </c>
      <c r="D91" s="61">
        <v>0</v>
      </c>
      <c r="E91" s="50">
        <v>0</v>
      </c>
      <c r="F91" s="62">
        <v>0</v>
      </c>
      <c r="G91" s="53"/>
      <c r="H91" s="54"/>
      <c r="I91" s="25">
        <v>0</v>
      </c>
      <c r="J91" s="25">
        <v>0</v>
      </c>
    </row>
    <row r="92" spans="2:20" ht="72.599999999999994" thickBot="1" x14ac:dyDescent="0.35">
      <c r="B92" s="13" t="s">
        <v>25</v>
      </c>
      <c r="C92" s="63">
        <v>0</v>
      </c>
      <c r="D92" s="64">
        <v>0</v>
      </c>
      <c r="E92" s="64">
        <v>0</v>
      </c>
      <c r="F92" s="65">
        <v>0</v>
      </c>
      <c r="G92" s="66"/>
      <c r="H92" s="66"/>
      <c r="I92" s="67">
        <v>0</v>
      </c>
      <c r="J92" s="68">
        <v>0</v>
      </c>
    </row>
    <row r="93" spans="2:20" x14ac:dyDescent="0.3">
      <c r="B93" s="14"/>
      <c r="C93" s="23"/>
      <c r="J93" s="23"/>
    </row>
  </sheetData>
  <mergeCells count="7">
    <mergeCell ref="B4:B6"/>
    <mergeCell ref="C4:E4"/>
    <mergeCell ref="F4:J4"/>
    <mergeCell ref="C5:C6"/>
    <mergeCell ref="D5:E5"/>
    <mergeCell ref="F5:H6"/>
    <mergeCell ref="I5:J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E9DA7-382E-435E-BC5B-C8A96BA0408F}">
  <dimension ref="B5"/>
  <sheetViews>
    <sheetView workbookViewId="0">
      <selection activeCell="B5" sqref="B5"/>
    </sheetView>
  </sheetViews>
  <sheetFormatPr defaultRowHeight="14.4" x14ac:dyDescent="0.3"/>
  <sheetData>
    <row r="5" spans="2:2" ht="331.2" x14ac:dyDescent="0.3">
      <c r="B5" s="70" t="s">
        <v>50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29EA1168DB1194A9195DA0C1C1E7504" ma:contentTypeVersion="13" ma:contentTypeDescription="Creați un document nou." ma:contentTypeScope="" ma:versionID="a400de35a847bc47e8c0da1d1d2a145e">
  <xsd:schema xmlns:xsd="http://www.w3.org/2001/XMLSchema" xmlns:xs="http://www.w3.org/2001/XMLSchema" xmlns:p="http://schemas.microsoft.com/office/2006/metadata/properties" xmlns:ns2="45e4ac74-9f7c-428d-ab02-a958126a76ad" xmlns:ns3="58afa615-3e53-4bb3-aefa-a50d64e48c28" targetNamespace="http://schemas.microsoft.com/office/2006/metadata/properties" ma:root="true" ma:fieldsID="536004f77108eb699bba2b0550ae468c" ns2:_="" ns3:_="">
    <xsd:import namespace="45e4ac74-9f7c-428d-ab02-a958126a76ad"/>
    <xsd:import namespace="58afa615-3e53-4bb3-aefa-a50d64e48c2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CR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e4ac74-9f7c-428d-ab02-a958126a76a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chete imagine" ma:readOnly="false" ma:fieldId="{5cf76f15-5ced-4ddc-b409-7134ff3c332f}" ma:taxonomyMulti="true" ma:sspId="763d8834-a55e-4203-841c-ec0ca6d344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afa615-3e53-4bb3-aefa-a50d64e48c2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62d10c88-6626-4e86-a0f8-0e5293c95cc2}" ma:internalName="TaxCatchAll" ma:showField="CatchAllData" ma:web="58afa615-3e53-4bb3-aefa-a50d64e48c2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 de conținut"/>
        <xsd:element ref="dc:title" minOccurs="0" maxOccurs="1" ma:index="4" ma:displayName="Titlu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8afa615-3e53-4bb3-aefa-a50d64e48c28" xsi:nil="true"/>
    <lcf76f155ced4ddcb4097134ff3c332f xmlns="45e4ac74-9f7c-428d-ab02-a958126a76a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AC11E61-7AAE-4763-9281-88C76BE74A91}"/>
</file>

<file path=customXml/itemProps2.xml><?xml version="1.0" encoding="utf-8"?>
<ds:datastoreItem xmlns:ds="http://schemas.openxmlformats.org/officeDocument/2006/customXml" ds:itemID="{86FE7493-F5DB-48EC-A146-645058B970FE}"/>
</file>

<file path=customXml/itemProps3.xml><?xml version="1.0" encoding="utf-8"?>
<ds:datastoreItem xmlns:ds="http://schemas.openxmlformats.org/officeDocument/2006/customXml" ds:itemID="{6E9B8FEB-D584-4CB1-8B2E-2D1AA6C4EB8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Sheet1!_Hlk90493732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ioana tudor</dc:creator>
  <cp:lastModifiedBy>Virgil Boros</cp:lastModifiedBy>
  <dcterms:created xsi:type="dcterms:W3CDTF">2015-06-05T18:17:20Z</dcterms:created>
  <dcterms:modified xsi:type="dcterms:W3CDTF">2024-01-30T10:17:06Z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0x010100C29EA1168DB1194A9195DA0C1C1E7504</vt:lpwstr>
  </property>
</Properties>
</file>